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423157-6296-478B-830F-B5120C89810C}" xr6:coauthVersionLast="47" xr6:coauthVersionMax="47" xr10:uidLastSave="{00000000-0000-0000-0000-000000000000}"/>
  <bookViews>
    <workbookView xWindow="2730" yWindow="2730" windowWidth="23940" windowHeight="11295" xr2:uid="{00000000-000D-0000-FFFF-FFFF00000000}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" l="1"/>
  <c r="G63" i="2"/>
  <c r="H63" i="2"/>
  <c r="E63" i="2"/>
  <c r="E69" i="2" s="1"/>
  <c r="F54" i="2"/>
  <c r="E54" i="2"/>
  <c r="H47" i="2"/>
  <c r="G68" i="2"/>
  <c r="E68" i="2"/>
  <c r="F68" i="2"/>
  <c r="H62" i="2"/>
  <c r="G43" i="2"/>
  <c r="H43" i="2" s="1"/>
  <c r="G48" i="2"/>
  <c r="H34" i="2"/>
  <c r="G46" i="2"/>
  <c r="G30" i="2"/>
  <c r="G38" i="2"/>
  <c r="G50" i="2"/>
  <c r="H67" i="2"/>
  <c r="H66" i="2"/>
  <c r="H65" i="2"/>
  <c r="H56" i="2"/>
  <c r="H61" i="2"/>
  <c r="H35" i="2"/>
  <c r="H36" i="2"/>
  <c r="H60" i="2"/>
  <c r="G32" i="2"/>
  <c r="H57" i="2"/>
  <c r="H58" i="2"/>
  <c r="H59" i="2"/>
  <c r="G33" i="2"/>
  <c r="H33" i="2" s="1"/>
  <c r="H53" i="2"/>
  <c r="H42" i="2"/>
  <c r="H44" i="2"/>
  <c r="H41" i="2"/>
  <c r="H40" i="2"/>
  <c r="H68" i="2" l="1"/>
  <c r="H19" i="2"/>
  <c r="H18" i="2"/>
  <c r="E20" i="2" l="1"/>
  <c r="E25" i="2"/>
  <c r="G25" i="2"/>
  <c r="F25" i="2"/>
  <c r="F20" i="2"/>
  <c r="H24" i="2"/>
  <c r="H23" i="2"/>
  <c r="H22" i="2"/>
  <c r="G49" i="2"/>
  <c r="G54" i="2" s="1"/>
  <c r="H48" i="2"/>
  <c r="H46" i="2"/>
  <c r="H51" i="2"/>
  <c r="H27" i="2"/>
  <c r="H28" i="2" s="1"/>
  <c r="F28" i="2"/>
  <c r="G28" i="2"/>
  <c r="E28" i="2"/>
  <c r="H17" i="2"/>
  <c r="H20" i="2" s="1"/>
  <c r="H38" i="2"/>
  <c r="H50" i="2"/>
  <c r="H52" i="2"/>
  <c r="F69" i="2" l="1"/>
  <c r="H49" i="2"/>
  <c r="H32" i="2"/>
  <c r="H25" i="2"/>
  <c r="H30" i="2" l="1"/>
  <c r="H54" i="2" s="1"/>
  <c r="H69" i="2" l="1"/>
  <c r="G20" i="2"/>
  <c r="G69" i="2" s="1"/>
</calcChain>
</file>

<file path=xl/sharedStrings.xml><?xml version="1.0" encoding="utf-8"?>
<sst xmlns="http://schemas.openxmlformats.org/spreadsheetml/2006/main" count="126" uniqueCount="106">
  <si>
    <t>Հ/հ</t>
  </si>
  <si>
    <t>Հաստիքի անվանումը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</si>
  <si>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</si>
  <si>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</si>
  <si>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</si>
  <si>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</si>
  <si>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Աշխատակազմի քարտուղար</t>
  </si>
  <si>
    <t>Բաժնի պետ</t>
  </si>
  <si>
    <t>Գլխավոր մասնագետ</t>
  </si>
  <si>
    <t>Առաջատար մասնագետ</t>
  </si>
  <si>
    <t>Վարորդ</t>
  </si>
  <si>
    <t>Հավաքարար</t>
  </si>
  <si>
    <t>Վարչական ղեկավար</t>
  </si>
  <si>
    <t>Առաջին կարգի մասնագետ</t>
  </si>
  <si>
    <t>Երկրորդ կարգի մասնագետ</t>
  </si>
  <si>
    <t>Ներքին աուդիտի բաժին</t>
  </si>
  <si>
    <t>Աշխատակազմ</t>
  </si>
  <si>
    <t>Տնտեսվար</t>
  </si>
  <si>
    <t>Գործավար</t>
  </si>
  <si>
    <t>Աշխատավարձի չափը,
 ՀՀ դրամ</t>
  </si>
  <si>
    <t>1.2-1</t>
  </si>
  <si>
    <t>2.1-1</t>
  </si>
  <si>
    <t>2.3-2</t>
  </si>
  <si>
    <t>2.3-5</t>
  </si>
  <si>
    <t>3.1-1</t>
  </si>
  <si>
    <t>3.1-2</t>
  </si>
  <si>
    <t>3.2-1</t>
  </si>
  <si>
    <t>2.1-2</t>
  </si>
  <si>
    <t>3.1-3</t>
  </si>
  <si>
    <t>3.1-4</t>
  </si>
  <si>
    <t>3.2-3</t>
  </si>
  <si>
    <t>3.2-4</t>
  </si>
  <si>
    <t>3.3-3</t>
  </si>
  <si>
    <t>Համակարգիչների, ցանցի և ծրագրերի սպասարկող</t>
  </si>
  <si>
    <t>ՀԱՄԱՅՆՔԻ ՂԵԿԱՎԱՐ՝                                                                           Հ. ԲԱԼԱՍՅԱՆ</t>
  </si>
  <si>
    <t>Համայնքի ղեկավարի մամուլի քարտուղար</t>
  </si>
  <si>
    <t>Պաշտոնի
ծածկագիրը</t>
  </si>
  <si>
    <t>Հաստի-քային միավորը</t>
  </si>
  <si>
    <t>Հավելա-վճարը</t>
  </si>
  <si>
    <t>ՀԱՄԱՅՆՔԱՅԻՆ ՎԱՐՉԱԿԱՆ ՊԱՇՏՈՆՆԵՐ</t>
  </si>
  <si>
    <t>Ընդամենը</t>
  </si>
  <si>
    <t>ՏԵԽՆԻԿԱԿԱՆ ՍՊԱՍԱՐԿՈՒՄ ԻՐԱԿԱՆԱՑՆՈՂ ԱՆՁՆԱԿԱԶՄ</t>
  </si>
  <si>
    <t>ՔԱՂԱՔԱՑԻԱԿԱՆ ԱՇԽԱՏԱՆՔ ԻՐԱԿԱՆԱՑՆՈՂ ԱՆՁՆԱԿԱԶՄ</t>
  </si>
  <si>
    <t>ԸՆԴԱՄԵՆԸ աշխատակազմ</t>
  </si>
  <si>
    <t>Ֆինանսատնտեսագիտական, եկամուտների հաշվառման և հավաքագրման, 
ծրագրերի կազմման և համակարգման բաժին</t>
  </si>
  <si>
    <t>ՀԱՄԱՅՆՔԱՅԻՆ ԾԱՌԱՅՈՒԹՅԱՆ ՊԱՇՏՈՆՆԵՐ</t>
  </si>
  <si>
    <t>ՀԱՄԱՅՆՔԱՅԻՆ ՀԱՅԵՑՈՂԱԿԱՆ ՊԱՇՏՈՆՆԵՐ</t>
  </si>
  <si>
    <t>Պաշտոնային դրույքաչափը (սահմանվում է
հաստիքային մեկ
միավորի համար), 
ՀՀ դրամ</t>
  </si>
  <si>
    <t>ՀԱՄԱՅՆՔԱՅԻՆ ՔԱՂԱՔԱԿԱՆ  ՊԱՇՏՈՆՆԵՐ</t>
  </si>
  <si>
    <t>Համայնքի ղեկավարի առաջին տեղակալ</t>
  </si>
  <si>
    <t>Համայնքի ավագանու խմբակցության գործավար</t>
  </si>
  <si>
    <t>Վարչական իրավախախտումների գծով իրականացվող աշխատանքների պատասխանատու</t>
  </si>
  <si>
    <t>Քաղաքաշինության, հողաշինության, գյուղատնտեսության և բնապահպանության բաժին</t>
  </si>
  <si>
    <t>2.1-3</t>
  </si>
  <si>
    <t>2.3-6</t>
  </si>
  <si>
    <t>3.1-6</t>
  </si>
  <si>
    <t>3.1-7</t>
  </si>
  <si>
    <t>3.2-5</t>
  </si>
  <si>
    <t>3.3-4</t>
  </si>
  <si>
    <t>Սպասարկման գրասենյակի գործավար</t>
  </si>
  <si>
    <t>Աշխատակազմում առանձին գործառույթների խորհրդատու- համակարգող</t>
  </si>
  <si>
    <t>Հավելված</t>
  </si>
  <si>
    <t>Անասնաբույժ</t>
  </si>
  <si>
    <t>Հայաստանի Հանրապետության Կոտայքի մարզի 
Բյուրեղավան համայնքի ավագանու</t>
  </si>
  <si>
    <t>1. Աշխատակիցների  թվաքանակը` 43</t>
  </si>
  <si>
    <t>«Հավելված</t>
  </si>
  <si>
    <t>2024 թվականի դեկտեմբերի 25 - ի N 79 - Ա որոշման»</t>
  </si>
  <si>
    <t>2025 թվականի մարտի      - ի N     - Ա որոշման</t>
  </si>
  <si>
    <r>
      <t xml:space="preserve">ՀԱՅԱՍՏԱՆԻ ՀԱՆՐԱՊԵՏՈՒԹՅԱՆ ԿՈՏԱՅՔԻ ՄԱՐԶԻ
</t>
    </r>
    <r>
      <rPr>
        <b/>
        <sz val="12"/>
        <color theme="1"/>
        <rFont val="GHEA Mariam"/>
        <family val="3"/>
      </rPr>
      <t xml:space="preserve"> ԲՅՈՒՐԵՂԱՎԱՆԻ ՀԱՄԱՅՆՔԱՊԵՏԱՐԱՆԻ ԱՇԽԱՏԱԿԱԶՄԻ
 2025 ԹՎԱԿԱՆԻ  ԱՇԽԱՏԱԿԻՑՆԵՐԻ ԹՎԱՔԱՆԱԿԸ, ՀԱՍՏԻՔԱՑՈՒՑԱԿԸ ԵՎ ՊԱՇՏՈՆԱՅԻՆ ԴՐՈՒՅՔԱՉԱՓԵՐԸ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</si>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</sst>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9"/>
      <color theme="1"/>
      <name val="GHEA Mariam"/>
      <family val="3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0"/>
      <name val="GHEA Mariam"/>
      <family val="3"/>
    </font>
    <font>
      <sz val="10"/>
      <color theme="1"/>
      <name val="Calibri"/>
      <family val="2"/>
      <scheme val="minor"/>
    </font>
    <font>
      <b/>
      <sz val="11"/>
      <name val="GHEA Mariam"/>
      <family val="3"/>
    </font>
    <font>
      <sz val="8"/>
      <name val="Calibri"/>
      <family val="2"/>
      <scheme val="minor"/>
    </font>
    <font>
      <b/>
      <sz val="12"/>
      <color rgb="FF000000"/>
      <name val="GHEA Mariam"/>
      <family val="3"/>
    </font>
    <font>
      <b/>
      <sz val="12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2"/>
  <sheetViews>
    <sheetView tabSelected="1" topLeftCell="A57" workbookViewId="0">
      <selection activeCell="H66" sqref="H66"/>
    </sheetView>
  </sheetViews>
  <sheetFormatPr defaultRowHeight="15" x14ac:dyDescent="0.25"/>
  <cols>
    <col min="1" max="1" width="2.42578125" customWidth="1"/>
    <col min="2" max="2" width="4.85546875" customWidth="1"/>
    <col min="3" max="3" width="29.85546875" customWidth="1"/>
    <col min="4" max="4" width="13.140625" style="12" customWidth="1"/>
    <col min="5" max="5" width="11" customWidth="1"/>
    <col min="6" max="6" width="13.85546875" customWidth="1"/>
    <col min="7" max="7" width="14" customWidth="1"/>
    <col min="8" max="8" width="15" customWidth="1"/>
    <col min="9" max="9" width="16.140625" customWidth="1"/>
    <col min="12" max="12" width="12.5703125" customWidth="1"/>
  </cols>
  <sheetData>
    <row r="1" spans="2:8" ht="24.75" customHeight="1" x14ac:dyDescent="0.25"/>
    <row r="2" spans="2:8" x14ac:dyDescent="0.25">
      <c r="E2" s="15"/>
      <c r="F2" s="15"/>
      <c r="G2" s="15"/>
      <c r="H2" s="16" t="s">
        <v>61</v>
      </c>
    </row>
    <row r="3" spans="2:8" ht="35.25" customHeight="1" x14ac:dyDescent="0.25">
      <c r="E3" s="28" t="s">
        <v>63</v>
      </c>
      <c r="F3" s="28"/>
      <c r="G3" s="28"/>
      <c r="H3" s="28"/>
    </row>
    <row r="4" spans="2:8" x14ac:dyDescent="0.25">
      <c r="D4" s="29" t="s">
        <v>67</v>
      </c>
      <c r="E4" s="29"/>
      <c r="F4" s="29"/>
      <c r="G4" s="29"/>
      <c r="H4" s="29"/>
    </row>
    <row r="5" spans="2:8" ht="15.75" customHeight="1" x14ac:dyDescent="0.25"/>
    <row r="6" spans="2:8" x14ac:dyDescent="0.25">
      <c r="E6" s="15"/>
      <c r="F6" s="15"/>
      <c r="G6" s="15"/>
      <c r="H6" s="16" t="s">
        <v>65</v>
      </c>
    </row>
    <row r="7" spans="2:8" ht="35.25" customHeight="1" x14ac:dyDescent="0.25">
      <c r="E7" s="28" t="s">
        <v>63</v>
      </c>
      <c r="F7" s="28"/>
      <c r="G7" s="28"/>
      <c r="H7" s="28"/>
    </row>
    <row r="8" spans="2:8" ht="19.5" customHeight="1" x14ac:dyDescent="0.25">
      <c r="D8" s="29" t="s">
        <v>66</v>
      </c>
      <c r="E8" s="29"/>
      <c r="F8" s="29"/>
      <c r="G8" s="29"/>
      <c r="H8" s="29"/>
    </row>
    <row r="9" spans="2:8" ht="18.75" customHeight="1" x14ac:dyDescent="0.25">
      <c r="D9" s="17"/>
      <c r="E9" s="17"/>
      <c r="F9" s="17"/>
      <c r="G9" s="17"/>
      <c r="H9" s="17"/>
    </row>
    <row r="10" spans="2:8" ht="16.5" x14ac:dyDescent="0.25">
      <c r="B10" s="1"/>
    </row>
    <row r="11" spans="2:8" ht="75" customHeight="1" x14ac:dyDescent="0.25">
      <c r="B11" s="38" t="s">
        <v>68</v>
      </c>
      <c r="C11" s="39"/>
      <c r="D11" s="39"/>
      <c r="E11" s="39"/>
      <c r="F11" s="39"/>
      <c r="G11" s="39"/>
      <c r="H11" s="39"/>
    </row>
    <row r="12" spans="2:8" ht="16.5" x14ac:dyDescent="0.25">
      <c r="B12" s="2"/>
    </row>
    <row r="13" spans="2:8" ht="16.5" x14ac:dyDescent="0.25">
      <c r="B13" s="37" t="s">
        <v>64</v>
      </c>
      <c r="C13" s="37"/>
      <c r="D13" s="37"/>
      <c r="E13" s="37"/>
      <c r="F13" s="3"/>
    </row>
    <row r="14" spans="2:8" ht="123" customHeight="1" x14ac:dyDescent="0.25">
      <c r="B14" s="4" t="s">
        <v>0</v>
      </c>
      <c r="C14" s="4" t="s">
        <v>1</v>
      </c>
      <c r="D14" s="8" t="s">
        <v>36</v>
      </c>
      <c r="E14" s="4" t="s">
        <v>37</v>
      </c>
      <c r="F14" s="4" t="s">
        <v>47</v>
      </c>
      <c r="G14" s="4" t="s">
        <v>38</v>
      </c>
      <c r="H14" s="4" t="s">
        <v>19</v>
      </c>
    </row>
    <row r="15" spans="2:8" x14ac:dyDescent="0.25">
      <c r="B15" s="5">
        <v>1</v>
      </c>
      <c r="C15" s="5">
        <v>2</v>
      </c>
      <c r="D15" s="9">
        <v>3</v>
      </c>
      <c r="E15" s="5">
        <v>4</v>
      </c>
      <c r="F15" s="5">
        <v>5</v>
      </c>
      <c r="G15" s="5">
        <v>6</v>
      </c>
      <c r="H15" s="5">
        <v>7</v>
      </c>
    </row>
    <row r="16" spans="2:8" ht="15.75" customHeight="1" x14ac:dyDescent="0.25">
      <c r="B16" s="32" t="s">
        <v>48</v>
      </c>
      <c r="C16" s="32"/>
      <c r="D16" s="32"/>
      <c r="E16" s="32"/>
      <c r="F16" s="32"/>
      <c r="G16" s="32"/>
      <c r="H16" s="32"/>
    </row>
    <row r="17" spans="2:8" ht="28.5" customHeight="1" x14ac:dyDescent="0.25">
      <c r="B17" s="8" t="s">
        <v>69</v>
      </c>
      <c r="C17" s="6" t="s">
        <v>2</v>
      </c>
      <c r="D17" s="8"/>
      <c r="E17" s="4">
        <v>1</v>
      </c>
      <c r="F17" s="4">
        <v>500000</v>
      </c>
      <c r="G17" s="4"/>
      <c r="H17" s="4">
        <f>F17+G17</f>
        <v>500000</v>
      </c>
    </row>
    <row r="18" spans="2:8" ht="33.75" customHeight="1" x14ac:dyDescent="0.25">
      <c r="B18" s="8" t="s">
        <v>70</v>
      </c>
      <c r="C18" s="6" t="s">
        <v>49</v>
      </c>
      <c r="D18" s="8"/>
      <c r="E18" s="4">
        <v>1</v>
      </c>
      <c r="F18" s="4">
        <v>380000</v>
      </c>
      <c r="G18" s="4"/>
      <c r="H18" s="4">
        <f>F18+G18</f>
        <v>380000</v>
      </c>
    </row>
    <row r="19" spans="2:8" ht="23.25" customHeight="1" x14ac:dyDescent="0.25">
      <c r="B19" s="8" t="s">
        <v>71</v>
      </c>
      <c r="C19" s="6" t="s">
        <v>3</v>
      </c>
      <c r="D19" s="8"/>
      <c r="E19" s="4">
        <v>1</v>
      </c>
      <c r="F19" s="4">
        <v>360000</v>
      </c>
      <c r="G19" s="4"/>
      <c r="H19" s="4">
        <f>F19+G19</f>
        <v>360000</v>
      </c>
    </row>
    <row r="20" spans="2:8" ht="20.25" customHeight="1" x14ac:dyDescent="0.25">
      <c r="B20" s="30" t="s">
        <v>40</v>
      </c>
      <c r="C20" s="31"/>
      <c r="D20" s="10"/>
      <c r="E20" s="14">
        <f>SUM(E17:E19)</f>
        <v>3</v>
      </c>
      <c r="F20" s="14">
        <f>SUM(F17:F19)</f>
        <v>1240000</v>
      </c>
      <c r="G20" s="14">
        <f>SUM(G17:G19)</f>
        <v>0</v>
      </c>
      <c r="H20" s="14">
        <f>SUM(H17:H19)</f>
        <v>1240000</v>
      </c>
    </row>
    <row r="21" spans="2:8" ht="20.25" customHeight="1" x14ac:dyDescent="0.25">
      <c r="B21" s="32" t="s">
        <v>46</v>
      </c>
      <c r="C21" s="32"/>
      <c r="D21" s="32"/>
      <c r="E21" s="32"/>
      <c r="F21" s="32"/>
      <c r="G21" s="32"/>
      <c r="H21" s="32"/>
    </row>
    <row r="22" spans="2:8" ht="35.25" customHeight="1" x14ac:dyDescent="0.25">
      <c r="B22" s="8" t="s">
        <v>72</v>
      </c>
      <c r="C22" s="6" t="s">
        <v>4</v>
      </c>
      <c r="D22" s="8"/>
      <c r="E22" s="4">
        <v>1</v>
      </c>
      <c r="F22" s="4">
        <v>280000</v>
      </c>
      <c r="G22" s="4"/>
      <c r="H22" s="4">
        <f>F22+G22</f>
        <v>280000</v>
      </c>
    </row>
    <row r="23" spans="2:8" ht="30" customHeight="1" x14ac:dyDescent="0.25">
      <c r="B23" s="8" t="s">
        <v>73</v>
      </c>
      <c r="C23" s="6" t="s">
        <v>35</v>
      </c>
      <c r="D23" s="8"/>
      <c r="E23" s="4">
        <v>1</v>
      </c>
      <c r="F23" s="4">
        <v>240000</v>
      </c>
      <c r="G23" s="4"/>
      <c r="H23" s="4">
        <f>F23+G23</f>
        <v>240000</v>
      </c>
    </row>
    <row r="24" spans="2:8" ht="27.75" customHeight="1" x14ac:dyDescent="0.25">
      <c r="B24" s="8" t="s">
        <v>74</v>
      </c>
      <c r="C24" s="6" t="s">
        <v>5</v>
      </c>
      <c r="D24" s="8"/>
      <c r="E24" s="4">
        <v>1</v>
      </c>
      <c r="F24" s="4">
        <v>240000</v>
      </c>
      <c r="G24" s="4"/>
      <c r="H24" s="4">
        <f>F24+G24</f>
        <v>240000</v>
      </c>
    </row>
    <row r="25" spans="2:8" ht="20.25" customHeight="1" x14ac:dyDescent="0.25">
      <c r="B25" s="30" t="s">
        <v>40</v>
      </c>
      <c r="C25" s="31"/>
      <c r="D25" s="10"/>
      <c r="E25" s="14">
        <f>E22+E23+E24</f>
        <v>3</v>
      </c>
      <c r="F25" s="14">
        <f>SUM(F22:F24)</f>
        <v>760000</v>
      </c>
      <c r="G25" s="14">
        <f t="shared" ref="G25:H25" si="0">SUM(G22:G24)</f>
        <v>0</v>
      </c>
      <c r="H25" s="14">
        <f t="shared" si="0"/>
        <v>760000</v>
      </c>
    </row>
    <row r="26" spans="2:8" ht="18" customHeight="1" x14ac:dyDescent="0.25">
      <c r="B26" s="32" t="s">
        <v>39</v>
      </c>
      <c r="C26" s="32"/>
      <c r="D26" s="32"/>
      <c r="E26" s="32"/>
      <c r="F26" s="32"/>
      <c r="G26" s="32"/>
      <c r="H26" s="32"/>
    </row>
    <row r="27" spans="2:8" ht="32.25" customHeight="1" x14ac:dyDescent="0.25">
      <c r="B27" s="8" t="s">
        <v>75</v>
      </c>
      <c r="C27" s="6" t="s">
        <v>12</v>
      </c>
      <c r="D27" s="8"/>
      <c r="E27" s="4">
        <v>2</v>
      </c>
      <c r="F27" s="13">
        <v>260000</v>
      </c>
      <c r="G27" s="4"/>
      <c r="H27" s="4">
        <f>(F27+G27)*2</f>
        <v>520000</v>
      </c>
    </row>
    <row r="28" spans="2:8" ht="23.25" customHeight="1" x14ac:dyDescent="0.25">
      <c r="B28" s="30" t="s">
        <v>40</v>
      </c>
      <c r="C28" s="31"/>
      <c r="D28" s="10"/>
      <c r="E28" s="14">
        <f>E27</f>
        <v>2</v>
      </c>
      <c r="F28" s="14">
        <f t="shared" ref="F28:H28" si="1">F27</f>
        <v>260000</v>
      </c>
      <c r="G28" s="14">
        <f t="shared" si="1"/>
        <v>0</v>
      </c>
      <c r="H28" s="14">
        <f t="shared" si="1"/>
        <v>520000</v>
      </c>
    </row>
    <row r="29" spans="2:8" ht="18" customHeight="1" x14ac:dyDescent="0.25">
      <c r="B29" s="32" t="s">
        <v>45</v>
      </c>
      <c r="C29" s="32"/>
      <c r="D29" s="32"/>
      <c r="E29" s="32"/>
      <c r="F29" s="32"/>
      <c r="G29" s="32"/>
      <c r="H29" s="32"/>
    </row>
    <row r="30" spans="2:8" ht="30" customHeight="1" x14ac:dyDescent="0.25">
      <c r="B30" s="8" t="s">
        <v>76</v>
      </c>
      <c r="C30" s="6" t="s">
        <v>6</v>
      </c>
      <c r="D30" s="8" t="s">
        <v>20</v>
      </c>
      <c r="E30" s="4">
        <v>1</v>
      </c>
      <c r="F30" s="4">
        <v>340000</v>
      </c>
      <c r="G30" s="18">
        <f>(F30*10/100)+(F30*5/100)</f>
        <v>51000</v>
      </c>
      <c r="H30" s="4">
        <f>F30+G30</f>
        <v>391000</v>
      </c>
    </row>
    <row r="31" spans="2:8" ht="34.5" customHeight="1" x14ac:dyDescent="0.3">
      <c r="B31" s="33" t="s">
        <v>44</v>
      </c>
      <c r="C31" s="34"/>
      <c r="D31" s="34"/>
      <c r="E31" s="34"/>
      <c r="F31" s="34"/>
      <c r="G31" s="34"/>
      <c r="H31" s="35"/>
    </row>
    <row r="32" spans="2:8" ht="18" customHeight="1" x14ac:dyDescent="0.25">
      <c r="B32" s="8" t="s">
        <v>77</v>
      </c>
      <c r="C32" s="6" t="s">
        <v>7</v>
      </c>
      <c r="D32" s="8" t="s">
        <v>21</v>
      </c>
      <c r="E32" s="4">
        <v>1</v>
      </c>
      <c r="F32" s="4">
        <v>285000</v>
      </c>
      <c r="G32" s="4">
        <f>(F32*5/100)+(F32*15/100)</f>
        <v>57000</v>
      </c>
      <c r="H32" s="4">
        <f>F32+G32</f>
        <v>342000</v>
      </c>
    </row>
    <row r="33" spans="2:8" ht="18" customHeight="1" x14ac:dyDescent="0.25">
      <c r="B33" s="8" t="s">
        <v>78</v>
      </c>
      <c r="C33" s="6" t="s">
        <v>8</v>
      </c>
      <c r="D33" s="8" t="s">
        <v>22</v>
      </c>
      <c r="E33" s="4">
        <v>1</v>
      </c>
      <c r="F33" s="4">
        <v>255000</v>
      </c>
      <c r="G33" s="13">
        <f>F33*5/100</f>
        <v>12750</v>
      </c>
      <c r="H33" s="4">
        <f t="shared" ref="H33:H36" si="2">F33+G33</f>
        <v>267750</v>
      </c>
    </row>
    <row r="34" spans="2:8" ht="18" customHeight="1" x14ac:dyDescent="0.25">
      <c r="B34" s="8" t="s">
        <v>79</v>
      </c>
      <c r="C34" s="6" t="s">
        <v>9</v>
      </c>
      <c r="D34" s="8" t="s">
        <v>24</v>
      </c>
      <c r="E34" s="4">
        <v>1</v>
      </c>
      <c r="F34" s="4">
        <v>218500</v>
      </c>
      <c r="G34" s="4"/>
      <c r="H34" s="4">
        <f t="shared" si="2"/>
        <v>218500</v>
      </c>
    </row>
    <row r="35" spans="2:8" ht="18" customHeight="1" x14ac:dyDescent="0.25">
      <c r="B35" s="8" t="s">
        <v>80</v>
      </c>
      <c r="C35" s="6" t="s">
        <v>9</v>
      </c>
      <c r="D35" s="8" t="s">
        <v>25</v>
      </c>
      <c r="E35" s="4">
        <v>1</v>
      </c>
      <c r="F35" s="4">
        <v>218500</v>
      </c>
      <c r="G35" s="4"/>
      <c r="H35" s="4">
        <f t="shared" si="2"/>
        <v>218500</v>
      </c>
    </row>
    <row r="36" spans="2:8" ht="18" customHeight="1" x14ac:dyDescent="0.25">
      <c r="B36" s="8" t="s">
        <v>81</v>
      </c>
      <c r="C36" s="6" t="s">
        <v>13</v>
      </c>
      <c r="D36" s="8" t="s">
        <v>26</v>
      </c>
      <c r="E36" s="4">
        <v>1</v>
      </c>
      <c r="F36" s="4">
        <v>201250</v>
      </c>
      <c r="G36" s="7"/>
      <c r="H36" s="4">
        <f t="shared" si="2"/>
        <v>201250</v>
      </c>
    </row>
    <row r="37" spans="2:8" ht="14.25" customHeight="1" x14ac:dyDescent="0.3">
      <c r="B37" s="41" t="s">
        <v>15</v>
      </c>
      <c r="C37" s="42"/>
      <c r="D37" s="42"/>
      <c r="E37" s="42"/>
      <c r="F37" s="42"/>
      <c r="G37" s="42"/>
      <c r="H37" s="43"/>
    </row>
    <row r="38" spans="2:8" ht="18" customHeight="1" x14ac:dyDescent="0.25">
      <c r="B38" s="20" t="s">
        <v>82</v>
      </c>
      <c r="C38" s="19" t="s">
        <v>7</v>
      </c>
      <c r="D38" s="20" t="s">
        <v>27</v>
      </c>
      <c r="E38" s="18">
        <v>1</v>
      </c>
      <c r="F38" s="18">
        <v>285000</v>
      </c>
      <c r="G38" s="18">
        <f>(F38*15/100)+(F38*5/100)</f>
        <v>57000</v>
      </c>
      <c r="H38" s="18">
        <f>F38+G38</f>
        <v>342000</v>
      </c>
    </row>
    <row r="39" spans="2:8" ht="18" customHeight="1" x14ac:dyDescent="0.3">
      <c r="B39" s="33" t="s">
        <v>52</v>
      </c>
      <c r="C39" s="34"/>
      <c r="D39" s="34"/>
      <c r="E39" s="34"/>
      <c r="F39" s="34"/>
      <c r="G39" s="34"/>
      <c r="H39" s="35"/>
    </row>
    <row r="40" spans="2:8" ht="18" customHeight="1" x14ac:dyDescent="0.25">
      <c r="B40" s="44" t="s">
        <v>83</v>
      </c>
      <c r="C40" s="19" t="s">
        <v>7</v>
      </c>
      <c r="D40" s="20" t="s">
        <v>53</v>
      </c>
      <c r="E40" s="18">
        <v>1</v>
      </c>
      <c r="F40" s="18">
        <v>285000</v>
      </c>
      <c r="G40" s="18"/>
      <c r="H40" s="18">
        <f>F40+G40</f>
        <v>285000</v>
      </c>
    </row>
    <row r="41" spans="2:8" ht="18" customHeight="1" x14ac:dyDescent="0.25">
      <c r="B41" s="44" t="s">
        <v>84</v>
      </c>
      <c r="C41" s="6" t="s">
        <v>8</v>
      </c>
      <c r="D41" s="20" t="s">
        <v>54</v>
      </c>
      <c r="E41" s="18">
        <v>1</v>
      </c>
      <c r="F41" s="4">
        <v>255000</v>
      </c>
      <c r="G41" s="18"/>
      <c r="H41" s="18">
        <f>F41+G41</f>
        <v>255000</v>
      </c>
    </row>
    <row r="42" spans="2:8" ht="18" customHeight="1" x14ac:dyDescent="0.25">
      <c r="B42" s="44" t="s">
        <v>85</v>
      </c>
      <c r="C42" s="6" t="s">
        <v>9</v>
      </c>
      <c r="D42" s="20" t="s">
        <v>55</v>
      </c>
      <c r="E42" s="18">
        <v>1</v>
      </c>
      <c r="F42" s="4">
        <v>218500</v>
      </c>
      <c r="G42" s="18"/>
      <c r="H42" s="18">
        <f t="shared" ref="H42:H44" si="3">F42+G42</f>
        <v>218500</v>
      </c>
    </row>
    <row r="43" spans="2:8" ht="18" customHeight="1" x14ac:dyDescent="0.25">
      <c r="B43" s="44" t="s">
        <v>86</v>
      </c>
      <c r="C43" s="6" t="s">
        <v>9</v>
      </c>
      <c r="D43" s="20" t="s">
        <v>56</v>
      </c>
      <c r="E43" s="18">
        <v>1</v>
      </c>
      <c r="F43" s="4">
        <v>218500</v>
      </c>
      <c r="G43" s="21">
        <f>F43*15/100</f>
        <v>32775</v>
      </c>
      <c r="H43" s="18">
        <f t="shared" si="3"/>
        <v>251275</v>
      </c>
    </row>
    <row r="44" spans="2:8" ht="18" customHeight="1" x14ac:dyDescent="0.25">
      <c r="B44" s="44" t="s">
        <v>87</v>
      </c>
      <c r="C44" s="19" t="s">
        <v>13</v>
      </c>
      <c r="D44" s="20" t="s">
        <v>57</v>
      </c>
      <c r="E44" s="18">
        <v>1</v>
      </c>
      <c r="F44" s="18">
        <v>201250</v>
      </c>
      <c r="G44" s="18"/>
      <c r="H44" s="18">
        <f t="shared" si="3"/>
        <v>201250</v>
      </c>
    </row>
    <row r="45" spans="2:8" ht="15.75" customHeight="1" x14ac:dyDescent="0.3">
      <c r="B45" s="41" t="s">
        <v>16</v>
      </c>
      <c r="C45" s="42"/>
      <c r="D45" s="42"/>
      <c r="E45" s="42"/>
      <c r="F45" s="42"/>
      <c r="G45" s="42"/>
      <c r="H45" s="43"/>
    </row>
    <row r="46" spans="2:8" ht="18" customHeight="1" x14ac:dyDescent="0.25">
      <c r="B46" s="20" t="s">
        <v>88</v>
      </c>
      <c r="C46" s="19" t="s">
        <v>8</v>
      </c>
      <c r="D46" s="20" t="s">
        <v>23</v>
      </c>
      <c r="E46" s="18">
        <v>1</v>
      </c>
      <c r="F46" s="18">
        <v>255000</v>
      </c>
      <c r="G46" s="18">
        <f>(F46*5/100)+(F46*5/100)</f>
        <v>25500</v>
      </c>
      <c r="H46" s="18">
        <f t="shared" ref="H46:H53" si="4">F46+G46</f>
        <v>280500</v>
      </c>
    </row>
    <row r="47" spans="2:8" ht="18" customHeight="1" x14ac:dyDescent="0.25">
      <c r="B47" s="20" t="s">
        <v>89</v>
      </c>
      <c r="C47" s="19" t="s">
        <v>8</v>
      </c>
      <c r="D47" s="20"/>
      <c r="E47" s="18">
        <v>1</v>
      </c>
      <c r="F47" s="18">
        <v>255000</v>
      </c>
      <c r="G47" s="18"/>
      <c r="H47" s="18">
        <f t="shared" si="4"/>
        <v>255000</v>
      </c>
    </row>
    <row r="48" spans="2:8" ht="18" customHeight="1" x14ac:dyDescent="0.25">
      <c r="B48" s="20" t="s">
        <v>90</v>
      </c>
      <c r="C48" s="19" t="s">
        <v>9</v>
      </c>
      <c r="D48" s="20" t="s">
        <v>28</v>
      </c>
      <c r="E48" s="18">
        <v>1</v>
      </c>
      <c r="F48" s="18">
        <v>218500</v>
      </c>
      <c r="G48" s="18">
        <f>(F48*5/100)+(F48*5/100)</f>
        <v>21850</v>
      </c>
      <c r="H48" s="18">
        <f t="shared" si="4"/>
        <v>240350</v>
      </c>
    </row>
    <row r="49" spans="2:8" ht="18" customHeight="1" x14ac:dyDescent="0.25">
      <c r="B49" s="20" t="s">
        <v>91</v>
      </c>
      <c r="C49" s="19" t="s">
        <v>9</v>
      </c>
      <c r="D49" s="20" t="s">
        <v>29</v>
      </c>
      <c r="E49" s="18">
        <v>1</v>
      </c>
      <c r="F49" s="18">
        <v>218500</v>
      </c>
      <c r="G49" s="18">
        <f>(F49*15/100)+(F49*5/100)</f>
        <v>43700</v>
      </c>
      <c r="H49" s="18">
        <f>F49+G49</f>
        <v>262200</v>
      </c>
    </row>
    <row r="50" spans="2:8" ht="18" customHeight="1" x14ac:dyDescent="0.25">
      <c r="B50" s="20" t="s">
        <v>92</v>
      </c>
      <c r="C50" s="19" t="s">
        <v>13</v>
      </c>
      <c r="D50" s="20" t="s">
        <v>30</v>
      </c>
      <c r="E50" s="18">
        <v>1</v>
      </c>
      <c r="F50" s="18">
        <v>201250</v>
      </c>
      <c r="G50" s="22">
        <f>(F50*5/100)+(F50*5/100)</f>
        <v>20125</v>
      </c>
      <c r="H50" s="22">
        <f t="shared" si="4"/>
        <v>221375</v>
      </c>
    </row>
    <row r="51" spans="2:8" ht="18" customHeight="1" x14ac:dyDescent="0.25">
      <c r="B51" s="20" t="s">
        <v>93</v>
      </c>
      <c r="C51" s="19" t="s">
        <v>13</v>
      </c>
      <c r="D51" s="20" t="s">
        <v>31</v>
      </c>
      <c r="E51" s="18">
        <v>1</v>
      </c>
      <c r="F51" s="18">
        <v>201250</v>
      </c>
      <c r="G51" s="18"/>
      <c r="H51" s="18">
        <f t="shared" si="4"/>
        <v>201250</v>
      </c>
    </row>
    <row r="52" spans="2:8" ht="18" customHeight="1" x14ac:dyDescent="0.25">
      <c r="B52" s="20" t="s">
        <v>94</v>
      </c>
      <c r="C52" s="19" t="s">
        <v>14</v>
      </c>
      <c r="D52" s="20" t="s">
        <v>32</v>
      </c>
      <c r="E52" s="18">
        <v>1</v>
      </c>
      <c r="F52" s="18">
        <v>184000</v>
      </c>
      <c r="G52" s="18"/>
      <c r="H52" s="18">
        <f t="shared" si="4"/>
        <v>184000</v>
      </c>
    </row>
    <row r="53" spans="2:8" ht="18" customHeight="1" x14ac:dyDescent="0.25">
      <c r="B53" s="20" t="s">
        <v>95</v>
      </c>
      <c r="C53" s="19" t="s">
        <v>14</v>
      </c>
      <c r="D53" s="20" t="s">
        <v>58</v>
      </c>
      <c r="E53" s="18">
        <v>1</v>
      </c>
      <c r="F53" s="18">
        <v>184000</v>
      </c>
      <c r="G53" s="18"/>
      <c r="H53" s="18">
        <f t="shared" si="4"/>
        <v>184000</v>
      </c>
    </row>
    <row r="54" spans="2:8" ht="18" customHeight="1" x14ac:dyDescent="0.25">
      <c r="B54" s="30" t="s">
        <v>40</v>
      </c>
      <c r="C54" s="31"/>
      <c r="D54" s="10"/>
      <c r="E54" s="14">
        <f>E30+E32+E33+E34+E35+E36+E38+E40+E41+E42+E43+E44+E46+E48+E49+E50+E51+E52+E53+E47</f>
        <v>20</v>
      </c>
      <c r="F54" s="14">
        <f t="shared" ref="F54:H54" si="5">F30+F32+F33+F34+F35+F36+F38+F40+F41+F42+F43+F44+F46+F48+F49+F50+F51+F52+F53+F47</f>
        <v>4699000</v>
      </c>
      <c r="G54" s="23">
        <f>G30+G32+G33+G34+G35+G36+G38+G40+G41+G42+G43+G44+G46+G48+G49+G50+G51+G52+G53+G47</f>
        <v>321700</v>
      </c>
      <c r="H54" s="14">
        <f t="shared" si="5"/>
        <v>5020700</v>
      </c>
    </row>
    <row r="55" spans="2:8" ht="18" customHeight="1" x14ac:dyDescent="0.25">
      <c r="B55" s="40" t="s">
        <v>41</v>
      </c>
      <c r="C55" s="40"/>
      <c r="D55" s="40"/>
      <c r="E55" s="40"/>
      <c r="F55" s="40"/>
      <c r="G55" s="40"/>
      <c r="H55" s="40"/>
    </row>
    <row r="56" spans="2:8" ht="30" customHeight="1" x14ac:dyDescent="0.25">
      <c r="B56" s="8" t="s">
        <v>96</v>
      </c>
      <c r="C56" s="6" t="s">
        <v>33</v>
      </c>
      <c r="D56" s="11"/>
      <c r="E56" s="4">
        <v>1</v>
      </c>
      <c r="F56" s="4">
        <v>276000</v>
      </c>
      <c r="G56" s="4"/>
      <c r="H56" s="4">
        <f t="shared" ref="H56:H61" si="6">E56*F56</f>
        <v>276000</v>
      </c>
    </row>
    <row r="57" spans="2:8" ht="18" customHeight="1" x14ac:dyDescent="0.25">
      <c r="B57" s="8" t="s">
        <v>97</v>
      </c>
      <c r="C57" s="6" t="s">
        <v>17</v>
      </c>
      <c r="D57" s="11"/>
      <c r="E57" s="4">
        <v>1</v>
      </c>
      <c r="F57" s="4">
        <v>201250</v>
      </c>
      <c r="G57" s="4"/>
      <c r="H57" s="4">
        <f t="shared" si="6"/>
        <v>201250</v>
      </c>
    </row>
    <row r="58" spans="2:8" ht="18" customHeight="1" x14ac:dyDescent="0.25">
      <c r="B58" s="8" t="s">
        <v>98</v>
      </c>
      <c r="C58" s="6" t="s">
        <v>10</v>
      </c>
      <c r="D58" s="8"/>
      <c r="E58" s="4">
        <v>1</v>
      </c>
      <c r="F58" s="4">
        <v>201250</v>
      </c>
      <c r="G58" s="4"/>
      <c r="H58" s="4">
        <f t="shared" si="6"/>
        <v>201250</v>
      </c>
    </row>
    <row r="59" spans="2:8" ht="30.75" customHeight="1" x14ac:dyDescent="0.25">
      <c r="B59" s="8" t="s">
        <v>99</v>
      </c>
      <c r="C59" s="6" t="s">
        <v>59</v>
      </c>
      <c r="D59" s="8"/>
      <c r="E59" s="4">
        <v>2</v>
      </c>
      <c r="F59" s="4">
        <v>201250</v>
      </c>
      <c r="G59" s="4"/>
      <c r="H59" s="4">
        <f t="shared" si="6"/>
        <v>402500</v>
      </c>
    </row>
    <row r="60" spans="2:8" ht="18" customHeight="1" x14ac:dyDescent="0.25">
      <c r="B60" s="8" t="s">
        <v>100</v>
      </c>
      <c r="C60" s="6" t="s">
        <v>18</v>
      </c>
      <c r="D60" s="8"/>
      <c r="E60" s="4">
        <v>1</v>
      </c>
      <c r="F60" s="4">
        <v>135000</v>
      </c>
      <c r="G60" s="4"/>
      <c r="H60" s="4">
        <f t="shared" si="6"/>
        <v>135000</v>
      </c>
    </row>
    <row r="61" spans="2:8" ht="18" customHeight="1" x14ac:dyDescent="0.25">
      <c r="B61" s="8" t="s">
        <v>101</v>
      </c>
      <c r="C61" s="6" t="s">
        <v>11</v>
      </c>
      <c r="D61" s="8"/>
      <c r="E61" s="4">
        <v>2</v>
      </c>
      <c r="F61" s="4">
        <v>161000</v>
      </c>
      <c r="G61" s="4"/>
      <c r="H61" s="4">
        <f t="shared" si="6"/>
        <v>322000</v>
      </c>
    </row>
    <row r="62" spans="2:8" ht="31.5" customHeight="1" x14ac:dyDescent="0.25">
      <c r="B62" s="8" t="s">
        <v>102</v>
      </c>
      <c r="C62" s="6" t="s">
        <v>50</v>
      </c>
      <c r="D62" s="8"/>
      <c r="E62" s="4">
        <v>3</v>
      </c>
      <c r="F62" s="4">
        <v>138000</v>
      </c>
      <c r="G62" s="4"/>
      <c r="H62" s="4">
        <f>E62*F62</f>
        <v>414000</v>
      </c>
    </row>
    <row r="63" spans="2:8" ht="18" customHeight="1" x14ac:dyDescent="0.25">
      <c r="B63" s="30" t="s">
        <v>40</v>
      </c>
      <c r="C63" s="31"/>
      <c r="D63" s="10"/>
      <c r="E63" s="14">
        <f>E56+E57+E58+E59+E61+E62+E60</f>
        <v>11</v>
      </c>
      <c r="F63" s="14">
        <f t="shared" ref="F63:H63" si="7">F56+F57+F58+F59+F61+F62+F60</f>
        <v>1313750</v>
      </c>
      <c r="G63" s="14">
        <f t="shared" si="7"/>
        <v>0</v>
      </c>
      <c r="H63" s="14">
        <f t="shared" si="7"/>
        <v>1952000</v>
      </c>
    </row>
    <row r="64" spans="2:8" ht="18" customHeight="1" x14ac:dyDescent="0.25">
      <c r="B64" s="40" t="s">
        <v>42</v>
      </c>
      <c r="C64" s="40"/>
      <c r="D64" s="40"/>
      <c r="E64" s="40"/>
      <c r="F64" s="40"/>
      <c r="G64" s="40"/>
      <c r="H64" s="40"/>
    </row>
    <row r="65" spans="2:8" ht="60" customHeight="1" x14ac:dyDescent="0.25">
      <c r="B65" s="45" t="s">
        <v>103</v>
      </c>
      <c r="C65" s="6" t="s">
        <v>51</v>
      </c>
      <c r="D65" s="8"/>
      <c r="E65" s="4">
        <v>1</v>
      </c>
      <c r="F65" s="4">
        <v>210000</v>
      </c>
      <c r="G65" s="4"/>
      <c r="H65" s="4">
        <f>F65*E65</f>
        <v>210000</v>
      </c>
    </row>
    <row r="66" spans="2:8" ht="43.5" customHeight="1" x14ac:dyDescent="0.25">
      <c r="B66" s="45" t="s">
        <v>104</v>
      </c>
      <c r="C66" s="6" t="s">
        <v>60</v>
      </c>
      <c r="D66" s="8"/>
      <c r="E66" s="4">
        <v>1</v>
      </c>
      <c r="F66" s="4">
        <v>360000</v>
      </c>
      <c r="G66" s="4"/>
      <c r="H66" s="4">
        <f>F66*E66</f>
        <v>360000</v>
      </c>
    </row>
    <row r="67" spans="2:8" ht="21" customHeight="1" x14ac:dyDescent="0.25">
      <c r="B67" s="45" t="s">
        <v>105</v>
      </c>
      <c r="C67" s="6" t="s">
        <v>62</v>
      </c>
      <c r="D67" s="8"/>
      <c r="E67" s="4">
        <v>0.5</v>
      </c>
      <c r="F67" s="4">
        <v>110000</v>
      </c>
      <c r="G67" s="4"/>
      <c r="H67" s="4">
        <f>F67*E67</f>
        <v>55000</v>
      </c>
    </row>
    <row r="68" spans="2:8" ht="16.5" customHeight="1" x14ac:dyDescent="0.25">
      <c r="B68" s="30" t="s">
        <v>40</v>
      </c>
      <c r="C68" s="31"/>
      <c r="D68" s="10"/>
      <c r="E68" s="14">
        <f>E65+E66+E67</f>
        <v>2.5</v>
      </c>
      <c r="F68" s="14">
        <f>F65+F66+F67</f>
        <v>680000</v>
      </c>
      <c r="G68" s="14">
        <f t="shared" ref="G68:H68" si="8">G65+G66+G67</f>
        <v>0</v>
      </c>
      <c r="H68" s="14">
        <f t="shared" si="8"/>
        <v>625000</v>
      </c>
    </row>
    <row r="69" spans="2:8" ht="18" customHeight="1" x14ac:dyDescent="0.25">
      <c r="B69" s="30" t="s">
        <v>43</v>
      </c>
      <c r="C69" s="31"/>
      <c r="D69" s="10"/>
      <c r="E69" s="14">
        <f>E20+E25+E28+E54+E63+E68</f>
        <v>41.5</v>
      </c>
      <c r="F69" s="14">
        <f>F20+F25+F28+F54+F63+F68</f>
        <v>8952750</v>
      </c>
      <c r="G69" s="14">
        <f>G20+G25+G28+G54+G63+G68</f>
        <v>321700</v>
      </c>
      <c r="H69" s="23">
        <f>H20+H25+H28+H54+H63+H68</f>
        <v>10117700</v>
      </c>
    </row>
    <row r="70" spans="2:8" ht="18" customHeight="1" x14ac:dyDescent="0.25">
      <c r="B70" s="24"/>
      <c r="C70" s="24"/>
      <c r="D70" s="25"/>
      <c r="E70" s="26"/>
      <c r="F70" s="26"/>
      <c r="G70" s="26"/>
      <c r="H70" s="27"/>
    </row>
    <row r="72" spans="2:8" ht="16.5" x14ac:dyDescent="0.3">
      <c r="C72" s="36" t="s">
        <v>34</v>
      </c>
      <c r="D72" s="36"/>
      <c r="E72" s="36"/>
      <c r="F72" s="36"/>
      <c r="G72" s="36"/>
      <c r="H72" s="36"/>
    </row>
  </sheetData>
  <mergeCells count="24">
    <mergeCell ref="C72:H72"/>
    <mergeCell ref="B13:E13"/>
    <mergeCell ref="B11:H11"/>
    <mergeCell ref="B55:H55"/>
    <mergeCell ref="B45:H45"/>
    <mergeCell ref="B37:H37"/>
    <mergeCell ref="B31:H31"/>
    <mergeCell ref="B29:H29"/>
    <mergeCell ref="B26:H26"/>
    <mergeCell ref="B16:H16"/>
    <mergeCell ref="B64:H64"/>
    <mergeCell ref="B20:C20"/>
    <mergeCell ref="B28:C28"/>
    <mergeCell ref="E3:H3"/>
    <mergeCell ref="D4:H4"/>
    <mergeCell ref="E7:H7"/>
    <mergeCell ref="B69:C69"/>
    <mergeCell ref="B63:C63"/>
    <mergeCell ref="B68:C68"/>
    <mergeCell ref="B21:H21"/>
    <mergeCell ref="B25:C25"/>
    <mergeCell ref="B54:C54"/>
    <mergeCell ref="D8:H8"/>
    <mergeCell ref="B39:H39"/>
  </mergeCells>
  <phoneticPr fontId="13" type="noConversion"/>
  <pageMargins left="0.1968503937007874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2025-03-04T13:50:45Z</cp:lastPrinted>
  <dcterms:created xsi:type="dcterms:W3CDTF">2017-11-09T07:14:30Z</dcterms:created>
  <dcterms:modified xsi:type="dcterms:W3CDTF">2025-03-04T13:51:07Z</dcterms:modified>
</cp:coreProperties>
</file>