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wnloads\"/>
    </mc:Choice>
  </mc:AlternateContent>
  <bookViews>
    <workbookView xWindow="0" yWindow="0" windowWidth="28800" windowHeight="12180"/>
  </bookViews>
  <sheets>
    <sheet name="2025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2" l="1"/>
  <c r="E63" i="2"/>
  <c r="F63" i="2"/>
  <c r="H57" i="2"/>
  <c r="G39" i="2"/>
  <c r="H39" i="2" s="1"/>
  <c r="G43" i="2"/>
  <c r="G30" i="2"/>
  <c r="H30" i="2" s="1"/>
  <c r="G42" i="2"/>
  <c r="G26" i="2"/>
  <c r="G34" i="2"/>
  <c r="G45" i="2"/>
  <c r="H62" i="2"/>
  <c r="H61" i="2"/>
  <c r="H60" i="2"/>
  <c r="H63" i="2" s="1"/>
  <c r="H51" i="2"/>
  <c r="H56" i="2"/>
  <c r="H31" i="2"/>
  <c r="H32" i="2"/>
  <c r="F58" i="2"/>
  <c r="G58" i="2"/>
  <c r="E58" i="2"/>
  <c r="H55" i="2"/>
  <c r="G28" i="2"/>
  <c r="H52" i="2"/>
  <c r="H53" i="2"/>
  <c r="H54" i="2"/>
  <c r="G29" i="2"/>
  <c r="H29" i="2" s="1"/>
  <c r="F49" i="2"/>
  <c r="E49" i="2"/>
  <c r="H48" i="2"/>
  <c r="H38" i="2"/>
  <c r="H40" i="2"/>
  <c r="H37" i="2"/>
  <c r="H36" i="2"/>
  <c r="H58" i="2" l="1"/>
  <c r="H15" i="2"/>
  <c r="H14" i="2"/>
  <c r="E16" i="2" l="1"/>
  <c r="E21" i="2"/>
  <c r="G21" i="2"/>
  <c r="F21" i="2"/>
  <c r="F16" i="2"/>
  <c r="H20" i="2"/>
  <c r="H19" i="2"/>
  <c r="H18" i="2"/>
  <c r="G44" i="2"/>
  <c r="G49" i="2" s="1"/>
  <c r="H43" i="2"/>
  <c r="H42" i="2"/>
  <c r="H46" i="2"/>
  <c r="H23" i="2"/>
  <c r="H24" i="2" s="1"/>
  <c r="F24" i="2"/>
  <c r="G24" i="2"/>
  <c r="E24" i="2"/>
  <c r="H13" i="2"/>
  <c r="H16" i="2" s="1"/>
  <c r="H34" i="2"/>
  <c r="H45" i="2"/>
  <c r="H47" i="2"/>
  <c r="E64" i="2" l="1"/>
  <c r="F64" i="2"/>
  <c r="H44" i="2"/>
  <c r="H28" i="2"/>
  <c r="H21" i="2"/>
  <c r="H26" i="2" l="1"/>
  <c r="H49" i="2" l="1"/>
  <c r="H64" i="2" s="1"/>
  <c r="G16" i="2"/>
  <c r="G64" i="2" s="1"/>
</calcChain>
</file>

<file path=xl/sharedStrings.xml><?xml version="1.0" encoding="utf-8"?>
<sst xmlns="http://schemas.openxmlformats.org/spreadsheetml/2006/main" count="85" uniqueCount="67">
  <si>
    <t>Հ/հ</t>
  </si>
  <si>
    <t>Հաստիքի անվանումը</t>
  </si>
  <si>
    <t>Համայնքի ղեկավար</t>
  </si>
  <si>
    <t>Համայնքի ղեկավարի տեղակալ</t>
  </si>
  <si>
    <t>Համայնքի ղեկավարի խորհրդական</t>
  </si>
  <si>
    <t>Համայնքի ղեկավարի օգնական</t>
  </si>
  <si>
    <t>Աշխատակազմի քարտուղար</t>
  </si>
  <si>
    <t>Բաժնի պետ</t>
  </si>
  <si>
    <t>Գլխավոր մասնագետ</t>
  </si>
  <si>
    <t>Առաջատար մասնագետ</t>
  </si>
  <si>
    <t>Վարորդ</t>
  </si>
  <si>
    <t>Հավաքարար</t>
  </si>
  <si>
    <t>Վարչական ղեկավար</t>
  </si>
  <si>
    <t>Առաջին կարգի մասնագետ</t>
  </si>
  <si>
    <t>Երկրորդ կարգի մասնագետ</t>
  </si>
  <si>
    <t>Ներքին աուդիտի բաժին</t>
  </si>
  <si>
    <t>Աշխատակազմ</t>
  </si>
  <si>
    <t>Տնտեսվար</t>
  </si>
  <si>
    <t>Գործավար</t>
  </si>
  <si>
    <t>Աշխատավարձի չափը,
 ՀՀ դրամ</t>
  </si>
  <si>
    <t>1.2-1</t>
  </si>
  <si>
    <t>2.1-1</t>
  </si>
  <si>
    <t>2.3-2</t>
  </si>
  <si>
    <t>2.3-5</t>
  </si>
  <si>
    <t>3.1-1</t>
  </si>
  <si>
    <t>3.1-2</t>
  </si>
  <si>
    <t>3.2-1</t>
  </si>
  <si>
    <t>2.1-2</t>
  </si>
  <si>
    <t>3.1-3</t>
  </si>
  <si>
    <t>3.1-4</t>
  </si>
  <si>
    <t>3.2-3</t>
  </si>
  <si>
    <t>3.2-4</t>
  </si>
  <si>
    <t>3.3-3</t>
  </si>
  <si>
    <t>Համակարգիչների, ցանցի և ծրագրերի սպասարկող</t>
  </si>
  <si>
    <t>ՀԱՄԱՅՆՔԻ ՂԵԿԱՎԱՐ՝                                                                           Հ. ԲԱԼԱՍՅԱՆ</t>
  </si>
  <si>
    <t>Համայնքի ղեկավարի մամուլի քարտուղար</t>
  </si>
  <si>
    <t>Պաշտոնի
ծածկագիրը</t>
  </si>
  <si>
    <t>Հաստի-քային միավորը</t>
  </si>
  <si>
    <t>Հավելա-վճարը</t>
  </si>
  <si>
    <t>ՀԱՄԱՅՆՔԱՅԻՆ ՎԱՐՉԱԿԱՆ ՊԱՇՏՈՆՆԵՐ</t>
  </si>
  <si>
    <t>Ընդամենը</t>
  </si>
  <si>
    <t>ՏԵԽՆԻԿԱԿԱՆ ՍՊԱՍԱՐԿՈՒՄ ԻՐԱԿԱՆԱՑՆՈՂ ԱՆՁՆԱԿԱԶՄ</t>
  </si>
  <si>
    <t>ՔԱՂԱՔԱՑԻԱԿԱՆ ԱՇԽԱՏԱՆՔ ԻՐԱԿԱՆԱՑՆՈՂ ԱՆՁՆԱԿԱԶՄ</t>
  </si>
  <si>
    <t>ԸՆԴԱՄԵՆԸ աշխատակազմ</t>
  </si>
  <si>
    <t>Ֆինանսատնտեսագիտական, եկամուտների հաշվառման և հավաքագրման, 
ծրագրերի կազմման և համակարգման բաժին</t>
  </si>
  <si>
    <t>ՀԱՄԱՅՆՔԱՅԻՆ ԾԱՌԱՅՈՒԹՅԱՆ ՊԱՇՏՈՆՆԵՐ</t>
  </si>
  <si>
    <t>ՀԱՄԱՅՆՔԱՅԻՆ ՀԱՅԵՑՈՂԱԿԱՆ ՊԱՇՏՈՆՆԵՐ</t>
  </si>
  <si>
    <t>Պաշտոնային դրույքաչափը (սահմանվում է
հաստիքային մեկ
միավորի համար), 
ՀՀ դրամ</t>
  </si>
  <si>
    <t>ՀԱՄԱՅՆՔԱՅԻՆ ՔԱՂԱՔԱԿԱՆ  ՊԱՇՏՈՆՆԵՐ</t>
  </si>
  <si>
    <t>Համայնքի ղեկավարի առաջին տեղակալ</t>
  </si>
  <si>
    <t>Համայնքի ավագանու խմբակցության գործավար</t>
  </si>
  <si>
    <t>Վարչական իրավախախտումների գծով իրականացվող աշխատանքների պատասխանատու</t>
  </si>
  <si>
    <t>Քաղաքաշինության, հողաշինության, գյուղատնտեսության և բնապահպանության բաժին</t>
  </si>
  <si>
    <t>2.1-3</t>
  </si>
  <si>
    <t>2.3-6</t>
  </si>
  <si>
    <t>3.1-6</t>
  </si>
  <si>
    <t>3.1-7</t>
  </si>
  <si>
    <t>3.2-5</t>
  </si>
  <si>
    <t>3.3-4</t>
  </si>
  <si>
    <t>Սպասարկման գրասենյակի գործավար</t>
  </si>
  <si>
    <t>Աշխատակազմում առանձին գործառույթների խորհրդատու- համակարգող</t>
  </si>
  <si>
    <t>Հավելված</t>
  </si>
  <si>
    <t>Անասնաբույժ</t>
  </si>
  <si>
    <t>1. Աշխատակիցների  թվաքանակը` 42</t>
  </si>
  <si>
    <t>Հայաստանի Հանրապետության Կոտայքի մարզի 
Բյուրեղավան համայնքի ավագանու</t>
  </si>
  <si>
    <r>
      <t xml:space="preserve">ՀԱՅԱՍՏԱՆԻ ՀԱՆՐԱՊԵՏՈՒԹՅԱՆ ԿՈՏԱՅՔԻ ՄԱՐԶԻ
</t>
    </r>
    <r>
      <rPr>
        <b/>
        <sz val="11"/>
        <color theme="1"/>
        <rFont val="GHEA Mariam"/>
        <family val="3"/>
      </rPr>
      <t xml:space="preserve"> ԲՅՈՒՐԵՂԱՎԱՆԻ ՀԱՄԱՅՆՔԱՊԵՏԱՐԱՆԻ ԱՇԽԱՏԱԿԱԶՄԻ
 2025 ԹՎԱԿԱՆԻ  ԱՇԽԱՏԱԿԻՑՆԵՐԻ ԹՎԱՔԱՆԱԿԸ, ՀԱՍՏԻՔԱՑՈՒՑԱԿԸ ԵՎ ՊԱՇՏՈՆԱՅԻՆ ԴՐՈՒՅՔԱՉԱՓԵՐԸ</t>
    </r>
  </si>
  <si>
    <t>2024 թվականի դեկտեմբերի 25 - ի N    79   - 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</si>
</sst>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name val="Arial Cyr"/>
      <family val="2"/>
    </font>
    <font>
      <sz val="11"/>
      <color theme="1"/>
      <name val="Calibri"/>
      <family val="2"/>
      <charset val="204"/>
      <scheme val="minor"/>
    </font>
    <font>
      <sz val="9"/>
      <color theme="1"/>
      <name val="GHEA Mariam"/>
      <family val="3"/>
    </font>
    <font>
      <sz val="11"/>
      <color rgb="FF000000"/>
      <name val="GHEA Mariam"/>
      <family val="3"/>
    </font>
    <font>
      <sz val="11"/>
      <color theme="1"/>
      <name val="GHEA Mariam"/>
      <family val="3"/>
    </font>
    <font>
      <sz val="10"/>
      <color theme="1"/>
      <name val="GHEA Mariam"/>
      <family val="3"/>
    </font>
    <font>
      <b/>
      <sz val="10"/>
      <color theme="1"/>
      <name val="GHEA Mariam"/>
      <family val="3"/>
    </font>
    <font>
      <b/>
      <sz val="11"/>
      <color rgb="FF000000"/>
      <name val="GHEA Mariam"/>
      <family val="3"/>
    </font>
    <font>
      <b/>
      <sz val="11"/>
      <color theme="1"/>
      <name val="GHEA Mariam"/>
      <family val="3"/>
    </font>
    <font>
      <sz val="10"/>
      <name val="GHEA Mariam"/>
      <family val="3"/>
    </font>
    <font>
      <sz val="10"/>
      <color theme="1"/>
      <name val="Calibri"/>
      <family val="2"/>
      <scheme val="minor"/>
    </font>
    <font>
      <b/>
      <sz val="11"/>
      <name val="GHEA Mariam"/>
      <family val="3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/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6"/>
  <sheetViews>
    <sheetView tabSelected="1" topLeftCell="A25" workbookViewId="0">
      <selection activeCell="D4" sqref="D4:H4"/>
    </sheetView>
  </sheetViews>
  <sheetFormatPr defaultRowHeight="15" x14ac:dyDescent="0.25"/>
  <cols>
    <col min="1" max="1" width="2.42578125" customWidth="1"/>
    <col min="2" max="2" width="4.85546875" customWidth="1"/>
    <col min="3" max="3" width="29.85546875" customWidth="1"/>
    <col min="4" max="4" width="13.140625" style="12" customWidth="1"/>
    <col min="5" max="5" width="11" customWidth="1"/>
    <col min="6" max="6" width="13.85546875" customWidth="1"/>
    <col min="7" max="7" width="14" customWidth="1"/>
    <col min="8" max="8" width="15" customWidth="1"/>
    <col min="9" max="9" width="16.140625" customWidth="1"/>
    <col min="12" max="12" width="12.5703125" customWidth="1"/>
  </cols>
  <sheetData>
    <row r="2" spans="2:8" x14ac:dyDescent="0.25">
      <c r="E2" s="15"/>
      <c r="F2" s="15"/>
      <c r="G2" s="15"/>
      <c r="H2" s="16" t="s">
        <v>61</v>
      </c>
    </row>
    <row r="3" spans="2:8" ht="35.25" customHeight="1" x14ac:dyDescent="0.25">
      <c r="E3" s="26" t="s">
        <v>64</v>
      </c>
      <c r="F3" s="26"/>
      <c r="G3" s="26"/>
      <c r="H3" s="26"/>
    </row>
    <row r="4" spans="2:8" x14ac:dyDescent="0.25">
      <c r="D4" s="30" t="s">
        <v>66</v>
      </c>
      <c r="E4" s="30"/>
      <c r="F4" s="30"/>
      <c r="G4" s="30"/>
      <c r="H4" s="30"/>
    </row>
    <row r="5" spans="2:8" x14ac:dyDescent="0.25">
      <c r="D5" s="17"/>
      <c r="E5" s="17"/>
      <c r="F5" s="17"/>
      <c r="G5" s="17"/>
      <c r="H5" s="17"/>
    </row>
    <row r="6" spans="2:8" ht="16.5" x14ac:dyDescent="0.25">
      <c r="B6" s="1"/>
    </row>
    <row r="7" spans="2:8" ht="66" customHeight="1" x14ac:dyDescent="0.25">
      <c r="B7" s="36" t="s">
        <v>65</v>
      </c>
      <c r="C7" s="37"/>
      <c r="D7" s="37"/>
      <c r="E7" s="37"/>
      <c r="F7" s="37"/>
      <c r="G7" s="37"/>
      <c r="H7" s="37"/>
    </row>
    <row r="8" spans="2:8" ht="16.5" x14ac:dyDescent="0.25">
      <c r="B8" s="2"/>
    </row>
    <row r="9" spans="2:8" ht="16.5" x14ac:dyDescent="0.25">
      <c r="B9" s="35" t="s">
        <v>63</v>
      </c>
      <c r="C9" s="35"/>
      <c r="D9" s="35"/>
      <c r="E9" s="35"/>
      <c r="F9" s="3"/>
    </row>
    <row r="10" spans="2:8" ht="123" customHeight="1" x14ac:dyDescent="0.25">
      <c r="B10" s="4" t="s">
        <v>0</v>
      </c>
      <c r="C10" s="4" t="s">
        <v>1</v>
      </c>
      <c r="D10" s="8" t="s">
        <v>36</v>
      </c>
      <c r="E10" s="4" t="s">
        <v>37</v>
      </c>
      <c r="F10" s="4" t="s">
        <v>47</v>
      </c>
      <c r="G10" s="4" t="s">
        <v>38</v>
      </c>
      <c r="H10" s="4" t="s">
        <v>19</v>
      </c>
    </row>
    <row r="11" spans="2:8" x14ac:dyDescent="0.25">
      <c r="B11" s="5">
        <v>1</v>
      </c>
      <c r="C11" s="5">
        <v>2</v>
      </c>
      <c r="D11" s="9">
        <v>3</v>
      </c>
      <c r="E11" s="5">
        <v>4</v>
      </c>
      <c r="F11" s="5">
        <v>5</v>
      </c>
      <c r="G11" s="5">
        <v>6</v>
      </c>
      <c r="H11" s="5">
        <v>7</v>
      </c>
    </row>
    <row r="12" spans="2:8" ht="15.75" customHeight="1" x14ac:dyDescent="0.25">
      <c r="B12" s="29" t="s">
        <v>48</v>
      </c>
      <c r="C12" s="29"/>
      <c r="D12" s="29"/>
      <c r="E12" s="29"/>
      <c r="F12" s="29"/>
      <c r="G12" s="29"/>
      <c r="H12" s="29"/>
    </row>
    <row r="13" spans="2:8" ht="18" customHeight="1" x14ac:dyDescent="0.25">
      <c r="B13" s="4">
        <v>1</v>
      </c>
      <c r="C13" s="6" t="s">
        <v>2</v>
      </c>
      <c r="D13" s="8"/>
      <c r="E13" s="4">
        <v>1</v>
      </c>
      <c r="F13" s="4">
        <v>500000</v>
      </c>
      <c r="G13" s="4"/>
      <c r="H13" s="4">
        <f>F13+G13</f>
        <v>500000</v>
      </c>
    </row>
    <row r="14" spans="2:8" ht="33.75" customHeight="1" x14ac:dyDescent="0.25">
      <c r="B14" s="4">
        <v>2</v>
      </c>
      <c r="C14" s="6" t="s">
        <v>49</v>
      </c>
      <c r="D14" s="8"/>
      <c r="E14" s="4">
        <v>1</v>
      </c>
      <c r="F14" s="4">
        <v>380000</v>
      </c>
      <c r="G14" s="4"/>
      <c r="H14" s="4">
        <f>F14+G14</f>
        <v>380000</v>
      </c>
    </row>
    <row r="15" spans="2:8" ht="28.5" customHeight="1" x14ac:dyDescent="0.25">
      <c r="B15" s="4">
        <v>3</v>
      </c>
      <c r="C15" s="6" t="s">
        <v>3</v>
      </c>
      <c r="D15" s="8"/>
      <c r="E15" s="4">
        <v>1</v>
      </c>
      <c r="F15" s="4">
        <v>360000</v>
      </c>
      <c r="G15" s="4"/>
      <c r="H15" s="4">
        <f>F15+G15</f>
        <v>360000</v>
      </c>
    </row>
    <row r="16" spans="2:8" ht="20.25" customHeight="1" x14ac:dyDescent="0.25">
      <c r="B16" s="27" t="s">
        <v>40</v>
      </c>
      <c r="C16" s="28"/>
      <c r="D16" s="10"/>
      <c r="E16" s="14">
        <f>SUM(E13:E15)</f>
        <v>3</v>
      </c>
      <c r="F16" s="14">
        <f>SUM(F13:F15)</f>
        <v>1240000</v>
      </c>
      <c r="G16" s="14">
        <f>SUM(G13:G15)</f>
        <v>0</v>
      </c>
      <c r="H16" s="14">
        <f>SUM(H13:H15)</f>
        <v>1240000</v>
      </c>
    </row>
    <row r="17" spans="2:8" ht="20.25" customHeight="1" x14ac:dyDescent="0.25">
      <c r="B17" s="29" t="s">
        <v>46</v>
      </c>
      <c r="C17" s="29"/>
      <c r="D17" s="29"/>
      <c r="E17" s="29"/>
      <c r="F17" s="29"/>
      <c r="G17" s="29"/>
      <c r="H17" s="29"/>
    </row>
    <row r="18" spans="2:8" ht="35.25" customHeight="1" x14ac:dyDescent="0.25">
      <c r="B18" s="4">
        <v>4</v>
      </c>
      <c r="C18" s="6" t="s">
        <v>4</v>
      </c>
      <c r="D18" s="8"/>
      <c r="E18" s="4">
        <v>1</v>
      </c>
      <c r="F18" s="4">
        <v>280000</v>
      </c>
      <c r="G18" s="4"/>
      <c r="H18" s="4">
        <f>F18+G18</f>
        <v>280000</v>
      </c>
    </row>
    <row r="19" spans="2:8" ht="27" customHeight="1" x14ac:dyDescent="0.25">
      <c r="B19" s="4">
        <v>5</v>
      </c>
      <c r="C19" s="6" t="s">
        <v>35</v>
      </c>
      <c r="D19" s="8"/>
      <c r="E19" s="4">
        <v>1</v>
      </c>
      <c r="F19" s="4">
        <v>240000</v>
      </c>
      <c r="G19" s="4"/>
      <c r="H19" s="4">
        <f>F19+G19</f>
        <v>240000</v>
      </c>
    </row>
    <row r="20" spans="2:8" ht="20.25" customHeight="1" x14ac:dyDescent="0.25">
      <c r="B20" s="4">
        <v>6</v>
      </c>
      <c r="C20" s="6" t="s">
        <v>5</v>
      </c>
      <c r="D20" s="8"/>
      <c r="E20" s="4">
        <v>1</v>
      </c>
      <c r="F20" s="4">
        <v>240000</v>
      </c>
      <c r="G20" s="4"/>
      <c r="H20" s="4">
        <f>F20+G20</f>
        <v>240000</v>
      </c>
    </row>
    <row r="21" spans="2:8" ht="20.25" customHeight="1" x14ac:dyDescent="0.25">
      <c r="B21" s="27" t="s">
        <v>40</v>
      </c>
      <c r="C21" s="28"/>
      <c r="D21" s="10"/>
      <c r="E21" s="14">
        <f>E18+E19+E20</f>
        <v>3</v>
      </c>
      <c r="F21" s="14">
        <f>SUM(F18:F20)</f>
        <v>760000</v>
      </c>
      <c r="G21" s="14">
        <f t="shared" ref="G21:H21" si="0">SUM(G18:G20)</f>
        <v>0</v>
      </c>
      <c r="H21" s="14">
        <f t="shared" si="0"/>
        <v>760000</v>
      </c>
    </row>
    <row r="22" spans="2:8" ht="18" customHeight="1" x14ac:dyDescent="0.25">
      <c r="B22" s="29" t="s">
        <v>39</v>
      </c>
      <c r="C22" s="29"/>
      <c r="D22" s="29"/>
      <c r="E22" s="29"/>
      <c r="F22" s="29"/>
      <c r="G22" s="29"/>
      <c r="H22" s="29"/>
    </row>
    <row r="23" spans="2:8" ht="18" customHeight="1" x14ac:dyDescent="0.25">
      <c r="B23" s="4">
        <v>7</v>
      </c>
      <c r="C23" s="6" t="s">
        <v>12</v>
      </c>
      <c r="D23" s="8"/>
      <c r="E23" s="4">
        <v>2</v>
      </c>
      <c r="F23" s="13">
        <v>260000</v>
      </c>
      <c r="G23" s="4"/>
      <c r="H23" s="4">
        <f>(F23+G23)*2</f>
        <v>520000</v>
      </c>
    </row>
    <row r="24" spans="2:8" ht="18" customHeight="1" x14ac:dyDescent="0.25">
      <c r="B24" s="27" t="s">
        <v>40</v>
      </c>
      <c r="C24" s="28"/>
      <c r="D24" s="10"/>
      <c r="E24" s="14">
        <f>E23</f>
        <v>2</v>
      </c>
      <c r="F24" s="14">
        <f t="shared" ref="F24:H24" si="1">F23</f>
        <v>260000</v>
      </c>
      <c r="G24" s="14">
        <f t="shared" si="1"/>
        <v>0</v>
      </c>
      <c r="H24" s="14">
        <f t="shared" si="1"/>
        <v>520000</v>
      </c>
    </row>
    <row r="25" spans="2:8" ht="18" customHeight="1" x14ac:dyDescent="0.25">
      <c r="B25" s="29" t="s">
        <v>45</v>
      </c>
      <c r="C25" s="29"/>
      <c r="D25" s="29"/>
      <c r="E25" s="29"/>
      <c r="F25" s="29"/>
      <c r="G25" s="29"/>
      <c r="H25" s="29"/>
    </row>
    <row r="26" spans="2:8" ht="18" customHeight="1" x14ac:dyDescent="0.25">
      <c r="B26" s="4">
        <v>8</v>
      </c>
      <c r="C26" s="6" t="s">
        <v>6</v>
      </c>
      <c r="D26" s="8" t="s">
        <v>20</v>
      </c>
      <c r="E26" s="4">
        <v>1</v>
      </c>
      <c r="F26" s="4">
        <v>340000</v>
      </c>
      <c r="G26" s="18">
        <f>(F26*10/100)+(F26*5/100)</f>
        <v>51000</v>
      </c>
      <c r="H26" s="4">
        <f>F26+G26</f>
        <v>391000</v>
      </c>
    </row>
    <row r="27" spans="2:8" ht="34.5" customHeight="1" x14ac:dyDescent="0.3">
      <c r="B27" s="31" t="s">
        <v>44</v>
      </c>
      <c r="C27" s="32"/>
      <c r="D27" s="32"/>
      <c r="E27" s="32"/>
      <c r="F27" s="32"/>
      <c r="G27" s="32"/>
      <c r="H27" s="33"/>
    </row>
    <row r="28" spans="2:8" ht="18" customHeight="1" x14ac:dyDescent="0.25">
      <c r="B28" s="4">
        <v>9</v>
      </c>
      <c r="C28" s="6" t="s">
        <v>7</v>
      </c>
      <c r="D28" s="8" t="s">
        <v>21</v>
      </c>
      <c r="E28" s="4">
        <v>1</v>
      </c>
      <c r="F28" s="4">
        <v>285000</v>
      </c>
      <c r="G28" s="4">
        <f>(F28*5/100)+(F28*15/100)</f>
        <v>57000</v>
      </c>
      <c r="H28" s="4">
        <f>F28+G28</f>
        <v>342000</v>
      </c>
    </row>
    <row r="29" spans="2:8" ht="18" customHeight="1" x14ac:dyDescent="0.25">
      <c r="B29" s="4">
        <v>10</v>
      </c>
      <c r="C29" s="6" t="s">
        <v>8</v>
      </c>
      <c r="D29" s="8" t="s">
        <v>22</v>
      </c>
      <c r="E29" s="4">
        <v>1</v>
      </c>
      <c r="F29" s="4">
        <v>255000</v>
      </c>
      <c r="G29" s="13">
        <f>F29*5/100</f>
        <v>12750</v>
      </c>
      <c r="H29" s="4">
        <f t="shared" ref="H29:H32" si="2">F29+G29</f>
        <v>267750</v>
      </c>
    </row>
    <row r="30" spans="2:8" ht="18" customHeight="1" x14ac:dyDescent="0.25">
      <c r="B30" s="4">
        <v>11</v>
      </c>
      <c r="C30" s="6" t="s">
        <v>9</v>
      </c>
      <c r="D30" s="8" t="s">
        <v>24</v>
      </c>
      <c r="E30" s="4">
        <v>1</v>
      </c>
      <c r="F30" s="4">
        <v>218500</v>
      </c>
      <c r="G30" s="4">
        <f>(F30*5/100)+(F30*15/100)</f>
        <v>43700</v>
      </c>
      <c r="H30" s="4">
        <f t="shared" si="2"/>
        <v>262200</v>
      </c>
    </row>
    <row r="31" spans="2:8" ht="18" customHeight="1" x14ac:dyDescent="0.25">
      <c r="B31" s="4">
        <v>12</v>
      </c>
      <c r="C31" s="6" t="s">
        <v>9</v>
      </c>
      <c r="D31" s="8" t="s">
        <v>25</v>
      </c>
      <c r="E31" s="4">
        <v>1</v>
      </c>
      <c r="F31" s="4">
        <v>218500</v>
      </c>
      <c r="G31" s="4"/>
      <c r="H31" s="4">
        <f t="shared" si="2"/>
        <v>218500</v>
      </c>
    </row>
    <row r="32" spans="2:8" ht="18" customHeight="1" x14ac:dyDescent="0.25">
      <c r="B32" s="4">
        <v>13</v>
      </c>
      <c r="C32" s="6" t="s">
        <v>13</v>
      </c>
      <c r="D32" s="8" t="s">
        <v>26</v>
      </c>
      <c r="E32" s="4">
        <v>1</v>
      </c>
      <c r="F32" s="4">
        <v>201250</v>
      </c>
      <c r="G32" s="7"/>
      <c r="H32" s="4">
        <f t="shared" si="2"/>
        <v>201250</v>
      </c>
    </row>
    <row r="33" spans="2:8" ht="14.25" customHeight="1" x14ac:dyDescent="0.3">
      <c r="B33" s="39" t="s">
        <v>15</v>
      </c>
      <c r="C33" s="40"/>
      <c r="D33" s="40"/>
      <c r="E33" s="40"/>
      <c r="F33" s="40"/>
      <c r="G33" s="40"/>
      <c r="H33" s="41"/>
    </row>
    <row r="34" spans="2:8" ht="18" customHeight="1" x14ac:dyDescent="0.25">
      <c r="B34" s="18">
        <v>14</v>
      </c>
      <c r="C34" s="19" t="s">
        <v>7</v>
      </c>
      <c r="D34" s="20" t="s">
        <v>27</v>
      </c>
      <c r="E34" s="18">
        <v>1</v>
      </c>
      <c r="F34" s="18">
        <v>285000</v>
      </c>
      <c r="G34" s="18">
        <f>(F34*15/100)+(F34*5/100)</f>
        <v>57000</v>
      </c>
      <c r="H34" s="18">
        <f>F34+G34</f>
        <v>342000</v>
      </c>
    </row>
    <row r="35" spans="2:8" ht="18" customHeight="1" x14ac:dyDescent="0.3">
      <c r="B35" s="31" t="s">
        <v>52</v>
      </c>
      <c r="C35" s="32"/>
      <c r="D35" s="32"/>
      <c r="E35" s="32"/>
      <c r="F35" s="32"/>
      <c r="G35" s="32"/>
      <c r="H35" s="33"/>
    </row>
    <row r="36" spans="2:8" ht="18" customHeight="1" x14ac:dyDescent="0.25">
      <c r="B36" s="22">
        <v>15</v>
      </c>
      <c r="C36" s="19" t="s">
        <v>7</v>
      </c>
      <c r="D36" s="20" t="s">
        <v>53</v>
      </c>
      <c r="E36" s="18">
        <v>1</v>
      </c>
      <c r="F36" s="18">
        <v>285000</v>
      </c>
      <c r="G36" s="18"/>
      <c r="H36" s="18">
        <f>F36+G36</f>
        <v>285000</v>
      </c>
    </row>
    <row r="37" spans="2:8" ht="18" customHeight="1" x14ac:dyDescent="0.25">
      <c r="B37" s="22">
        <v>16</v>
      </c>
      <c r="C37" s="6" t="s">
        <v>8</v>
      </c>
      <c r="D37" s="20" t="s">
        <v>54</v>
      </c>
      <c r="E37" s="18">
        <v>1</v>
      </c>
      <c r="F37" s="4">
        <v>255000</v>
      </c>
      <c r="G37" s="18"/>
      <c r="H37" s="18">
        <f>F37+G37</f>
        <v>255000</v>
      </c>
    </row>
    <row r="38" spans="2:8" ht="18" customHeight="1" x14ac:dyDescent="0.25">
      <c r="B38" s="22">
        <v>17</v>
      </c>
      <c r="C38" s="6" t="s">
        <v>9</v>
      </c>
      <c r="D38" s="20" t="s">
        <v>55</v>
      </c>
      <c r="E38" s="18">
        <v>1</v>
      </c>
      <c r="F38" s="4">
        <v>218500</v>
      </c>
      <c r="G38" s="18"/>
      <c r="H38" s="18">
        <f t="shared" ref="H38:H40" si="3">F38+G38</f>
        <v>218500</v>
      </c>
    </row>
    <row r="39" spans="2:8" ht="18" customHeight="1" x14ac:dyDescent="0.25">
      <c r="B39" s="22">
        <v>18</v>
      </c>
      <c r="C39" s="6" t="s">
        <v>9</v>
      </c>
      <c r="D39" s="20" t="s">
        <v>56</v>
      </c>
      <c r="E39" s="18">
        <v>1</v>
      </c>
      <c r="F39" s="4">
        <v>218500</v>
      </c>
      <c r="G39" s="23">
        <f>F39*15/100</f>
        <v>32775</v>
      </c>
      <c r="H39" s="18">
        <f t="shared" si="3"/>
        <v>251275</v>
      </c>
    </row>
    <row r="40" spans="2:8" ht="18" customHeight="1" x14ac:dyDescent="0.25">
      <c r="B40" s="22">
        <v>19</v>
      </c>
      <c r="C40" s="19" t="s">
        <v>13</v>
      </c>
      <c r="D40" s="20" t="s">
        <v>57</v>
      </c>
      <c r="E40" s="18">
        <v>1</v>
      </c>
      <c r="F40" s="18">
        <v>201250</v>
      </c>
      <c r="G40" s="18"/>
      <c r="H40" s="18">
        <f t="shared" si="3"/>
        <v>201250</v>
      </c>
    </row>
    <row r="41" spans="2:8" ht="15.75" customHeight="1" x14ac:dyDescent="0.3">
      <c r="B41" s="39" t="s">
        <v>16</v>
      </c>
      <c r="C41" s="40"/>
      <c r="D41" s="40"/>
      <c r="E41" s="40"/>
      <c r="F41" s="40"/>
      <c r="G41" s="40"/>
      <c r="H41" s="41"/>
    </row>
    <row r="42" spans="2:8" ht="18" customHeight="1" x14ac:dyDescent="0.25">
      <c r="B42" s="18">
        <v>20</v>
      </c>
      <c r="C42" s="19" t="s">
        <v>8</v>
      </c>
      <c r="D42" s="20" t="s">
        <v>23</v>
      </c>
      <c r="E42" s="18">
        <v>1</v>
      </c>
      <c r="F42" s="18">
        <v>255000</v>
      </c>
      <c r="G42" s="18">
        <f>(F42*5/100)+(F42*5/100)</f>
        <v>25500</v>
      </c>
      <c r="H42" s="18">
        <f t="shared" ref="H42:H48" si="4">F42+G42</f>
        <v>280500</v>
      </c>
    </row>
    <row r="43" spans="2:8" ht="18" customHeight="1" x14ac:dyDescent="0.25">
      <c r="B43" s="18">
        <v>21</v>
      </c>
      <c r="C43" s="19" t="s">
        <v>9</v>
      </c>
      <c r="D43" s="20" t="s">
        <v>28</v>
      </c>
      <c r="E43" s="18">
        <v>1</v>
      </c>
      <c r="F43" s="18">
        <v>218500</v>
      </c>
      <c r="G43" s="18">
        <f>(F43*5/100)+(F43*5/100)</f>
        <v>21850</v>
      </c>
      <c r="H43" s="18">
        <f t="shared" si="4"/>
        <v>240350</v>
      </c>
    </row>
    <row r="44" spans="2:8" ht="18" customHeight="1" x14ac:dyDescent="0.25">
      <c r="B44" s="18">
        <v>22</v>
      </c>
      <c r="C44" s="19" t="s">
        <v>9</v>
      </c>
      <c r="D44" s="20" t="s">
        <v>29</v>
      </c>
      <c r="E44" s="18">
        <v>1</v>
      </c>
      <c r="F44" s="18">
        <v>218500</v>
      </c>
      <c r="G44" s="18">
        <f>(F44*15/100)+(F44*5/100)</f>
        <v>43700</v>
      </c>
      <c r="H44" s="18">
        <f>F44+G44</f>
        <v>262200</v>
      </c>
    </row>
    <row r="45" spans="2:8" ht="18" customHeight="1" x14ac:dyDescent="0.25">
      <c r="B45" s="18">
        <v>23</v>
      </c>
      <c r="C45" s="19" t="s">
        <v>13</v>
      </c>
      <c r="D45" s="20" t="s">
        <v>30</v>
      </c>
      <c r="E45" s="18">
        <v>1</v>
      </c>
      <c r="F45" s="18">
        <v>201250</v>
      </c>
      <c r="G45" s="24">
        <f>(F45*5/100)+(F45*5/100)</f>
        <v>20125</v>
      </c>
      <c r="H45" s="24">
        <f t="shared" si="4"/>
        <v>221375</v>
      </c>
    </row>
    <row r="46" spans="2:8" ht="18" customHeight="1" x14ac:dyDescent="0.25">
      <c r="B46" s="18">
        <v>24</v>
      </c>
      <c r="C46" s="19" t="s">
        <v>13</v>
      </c>
      <c r="D46" s="20" t="s">
        <v>31</v>
      </c>
      <c r="E46" s="18">
        <v>1</v>
      </c>
      <c r="F46" s="18">
        <v>201250</v>
      </c>
      <c r="G46" s="18"/>
      <c r="H46" s="18">
        <f t="shared" si="4"/>
        <v>201250</v>
      </c>
    </row>
    <row r="47" spans="2:8" ht="18" customHeight="1" x14ac:dyDescent="0.25">
      <c r="B47" s="18">
        <v>25</v>
      </c>
      <c r="C47" s="19" t="s">
        <v>14</v>
      </c>
      <c r="D47" s="20" t="s">
        <v>32</v>
      </c>
      <c r="E47" s="18">
        <v>1</v>
      </c>
      <c r="F47" s="18">
        <v>184000</v>
      </c>
      <c r="G47" s="18"/>
      <c r="H47" s="18">
        <f t="shared" si="4"/>
        <v>184000</v>
      </c>
    </row>
    <row r="48" spans="2:8" ht="18" customHeight="1" x14ac:dyDescent="0.25">
      <c r="B48" s="18">
        <v>26</v>
      </c>
      <c r="C48" s="19" t="s">
        <v>14</v>
      </c>
      <c r="D48" s="20" t="s">
        <v>58</v>
      </c>
      <c r="E48" s="18">
        <v>1</v>
      </c>
      <c r="F48" s="18">
        <v>184000</v>
      </c>
      <c r="G48" s="18"/>
      <c r="H48" s="18">
        <f t="shared" si="4"/>
        <v>184000</v>
      </c>
    </row>
    <row r="49" spans="2:8" ht="18" customHeight="1" x14ac:dyDescent="0.25">
      <c r="B49" s="27" t="s">
        <v>40</v>
      </c>
      <c r="C49" s="28"/>
      <c r="D49" s="10"/>
      <c r="E49" s="14">
        <f>E26+E28+E29+E30+E31+E32+E34+E36+E37+E38+E39+E40+E42+E43+E44+E45+E46+E47+E48</f>
        <v>19</v>
      </c>
      <c r="F49" s="14">
        <f t="shared" ref="F49:H49" si="5">F26+F28+F29+F30+F31+F32+F34+F36+F37+F38+F39+F40+F42+F43+F44+F45+F46+F47+F48</f>
        <v>4444000</v>
      </c>
      <c r="G49" s="25">
        <f>G26+G28+G29+G30+G31+G32+G34+G36+G37+G38+G39+G40+G42+G43+G44+G45+G46+G47+G48</f>
        <v>365400</v>
      </c>
      <c r="H49" s="25">
        <f t="shared" si="5"/>
        <v>4809400</v>
      </c>
    </row>
    <row r="50" spans="2:8" ht="18" customHeight="1" x14ac:dyDescent="0.25">
      <c r="B50" s="38" t="s">
        <v>41</v>
      </c>
      <c r="C50" s="38"/>
      <c r="D50" s="38"/>
      <c r="E50" s="38"/>
      <c r="F50" s="38"/>
      <c r="G50" s="38"/>
      <c r="H50" s="38"/>
    </row>
    <row r="51" spans="2:8" ht="30" customHeight="1" x14ac:dyDescent="0.25">
      <c r="B51" s="4">
        <v>27</v>
      </c>
      <c r="C51" s="6" t="s">
        <v>33</v>
      </c>
      <c r="D51" s="11"/>
      <c r="E51" s="4">
        <v>1</v>
      </c>
      <c r="F51" s="4">
        <v>276000</v>
      </c>
      <c r="G51" s="4"/>
      <c r="H51" s="4">
        <f t="shared" ref="H51:H56" si="6">E51*F51</f>
        <v>276000</v>
      </c>
    </row>
    <row r="52" spans="2:8" ht="18" customHeight="1" x14ac:dyDescent="0.25">
      <c r="B52" s="4">
        <v>28</v>
      </c>
      <c r="C52" s="6" t="s">
        <v>17</v>
      </c>
      <c r="D52" s="11"/>
      <c r="E52" s="4">
        <v>1</v>
      </c>
      <c r="F52" s="4">
        <v>201250</v>
      </c>
      <c r="G52" s="4"/>
      <c r="H52" s="4">
        <f t="shared" si="6"/>
        <v>201250</v>
      </c>
    </row>
    <row r="53" spans="2:8" ht="18" customHeight="1" x14ac:dyDescent="0.25">
      <c r="B53" s="4">
        <v>29</v>
      </c>
      <c r="C53" s="6" t="s">
        <v>10</v>
      </c>
      <c r="D53" s="8"/>
      <c r="E53" s="4">
        <v>1</v>
      </c>
      <c r="F53" s="4">
        <v>201250</v>
      </c>
      <c r="G53" s="4"/>
      <c r="H53" s="4">
        <f t="shared" si="6"/>
        <v>201250</v>
      </c>
    </row>
    <row r="54" spans="2:8" ht="30.75" customHeight="1" x14ac:dyDescent="0.25">
      <c r="B54" s="4">
        <v>30</v>
      </c>
      <c r="C54" s="6" t="s">
        <v>59</v>
      </c>
      <c r="D54" s="8"/>
      <c r="E54" s="4">
        <v>1</v>
      </c>
      <c r="F54" s="4">
        <v>201250</v>
      </c>
      <c r="G54" s="4"/>
      <c r="H54" s="4">
        <f t="shared" si="6"/>
        <v>201250</v>
      </c>
    </row>
    <row r="55" spans="2:8" ht="18" customHeight="1" x14ac:dyDescent="0.25">
      <c r="B55" s="4">
        <v>31</v>
      </c>
      <c r="C55" s="6" t="s">
        <v>18</v>
      </c>
      <c r="D55" s="8"/>
      <c r="E55" s="4">
        <v>1</v>
      </c>
      <c r="F55" s="4">
        <v>135000</v>
      </c>
      <c r="G55" s="4"/>
      <c r="H55" s="4">
        <f t="shared" si="6"/>
        <v>135000</v>
      </c>
    </row>
    <row r="56" spans="2:8" ht="18" customHeight="1" x14ac:dyDescent="0.25">
      <c r="B56" s="4">
        <v>32</v>
      </c>
      <c r="C56" s="6" t="s">
        <v>11</v>
      </c>
      <c r="D56" s="8"/>
      <c r="E56" s="4">
        <v>2</v>
      </c>
      <c r="F56" s="4">
        <v>161000</v>
      </c>
      <c r="G56" s="4"/>
      <c r="H56" s="4">
        <f t="shared" si="6"/>
        <v>322000</v>
      </c>
    </row>
    <row r="57" spans="2:8" ht="31.5" customHeight="1" x14ac:dyDescent="0.25">
      <c r="B57" s="4">
        <v>33</v>
      </c>
      <c r="C57" s="6" t="s">
        <v>50</v>
      </c>
      <c r="D57" s="8"/>
      <c r="E57" s="4">
        <v>3</v>
      </c>
      <c r="F57" s="4">
        <v>138000</v>
      </c>
      <c r="G57" s="4"/>
      <c r="H57" s="4">
        <f>E57*F57</f>
        <v>414000</v>
      </c>
    </row>
    <row r="58" spans="2:8" ht="18" customHeight="1" x14ac:dyDescent="0.25">
      <c r="B58" s="27" t="s">
        <v>40</v>
      </c>
      <c r="C58" s="28"/>
      <c r="D58" s="10"/>
      <c r="E58" s="14">
        <f>E51+E52+E53+E54+E56+E57+E55</f>
        <v>10</v>
      </c>
      <c r="F58" s="14">
        <f t="shared" ref="F58:G58" si="7">F51+F52+F53+F54+F56+F57+F55</f>
        <v>1313750</v>
      </c>
      <c r="G58" s="14">
        <f t="shared" si="7"/>
        <v>0</v>
      </c>
      <c r="H58" s="14">
        <f>H51+H52+H53+H54+H56+H57+H55</f>
        <v>1750750</v>
      </c>
    </row>
    <row r="59" spans="2:8" ht="18" customHeight="1" x14ac:dyDescent="0.25">
      <c r="B59" s="38" t="s">
        <v>42</v>
      </c>
      <c r="C59" s="38"/>
      <c r="D59" s="38"/>
      <c r="E59" s="38"/>
      <c r="F59" s="38"/>
      <c r="G59" s="38"/>
      <c r="H59" s="38"/>
    </row>
    <row r="60" spans="2:8" ht="66.75" customHeight="1" x14ac:dyDescent="0.25">
      <c r="B60" s="21">
        <v>34</v>
      </c>
      <c r="C60" s="6" t="s">
        <v>51</v>
      </c>
      <c r="D60" s="8"/>
      <c r="E60" s="4">
        <v>1</v>
      </c>
      <c r="F60" s="4">
        <v>178250</v>
      </c>
      <c r="G60" s="4"/>
      <c r="H60" s="4">
        <f>F60*E60</f>
        <v>178250</v>
      </c>
    </row>
    <row r="61" spans="2:8" ht="52.5" customHeight="1" x14ac:dyDescent="0.25">
      <c r="B61" s="21">
        <v>35</v>
      </c>
      <c r="C61" s="6" t="s">
        <v>60</v>
      </c>
      <c r="D61" s="8"/>
      <c r="E61" s="4">
        <v>1.5</v>
      </c>
      <c r="F61" s="4">
        <v>360000</v>
      </c>
      <c r="G61" s="4"/>
      <c r="H61" s="4">
        <f>F61*E61</f>
        <v>540000</v>
      </c>
    </row>
    <row r="62" spans="2:8" ht="42" customHeight="1" x14ac:dyDescent="0.25">
      <c r="B62" s="21">
        <v>36</v>
      </c>
      <c r="C62" s="6" t="s">
        <v>62</v>
      </c>
      <c r="D62" s="8"/>
      <c r="E62" s="4">
        <v>0.5</v>
      </c>
      <c r="F62" s="4">
        <v>110000</v>
      </c>
      <c r="G62" s="4"/>
      <c r="H62" s="4">
        <f>F62*E62</f>
        <v>55000</v>
      </c>
    </row>
    <row r="63" spans="2:8" ht="30.75" customHeight="1" x14ac:dyDescent="0.25">
      <c r="B63" s="27" t="s">
        <v>40</v>
      </c>
      <c r="C63" s="28"/>
      <c r="D63" s="10"/>
      <c r="E63" s="14">
        <f>E60+E61+E62</f>
        <v>3</v>
      </c>
      <c r="F63" s="14">
        <f>F60+F61+F62</f>
        <v>648250</v>
      </c>
      <c r="G63" s="14">
        <f t="shared" ref="G63:H63" si="8">G60+G61+G62</f>
        <v>0</v>
      </c>
      <c r="H63" s="14">
        <f t="shared" si="8"/>
        <v>773250</v>
      </c>
    </row>
    <row r="64" spans="2:8" ht="18" customHeight="1" x14ac:dyDescent="0.25">
      <c r="B64" s="27" t="s">
        <v>43</v>
      </c>
      <c r="C64" s="28"/>
      <c r="D64" s="10"/>
      <c r="E64" s="14">
        <f>E16+E21+E24+E49+E58+E63</f>
        <v>40</v>
      </c>
      <c r="F64" s="14">
        <f>F16+F21+F24+F49+F58+F63</f>
        <v>8666000</v>
      </c>
      <c r="G64" s="14">
        <f>G16+G21+G24+G49+G58+G63</f>
        <v>365400</v>
      </c>
      <c r="H64" s="25">
        <f>H16+H21+H24+H49+H58+H63</f>
        <v>9853400</v>
      </c>
    </row>
    <row r="66" spans="3:8" ht="16.5" x14ac:dyDescent="0.3">
      <c r="C66" s="34" t="s">
        <v>34</v>
      </c>
      <c r="D66" s="34"/>
      <c r="E66" s="34"/>
      <c r="F66" s="34"/>
      <c r="G66" s="34"/>
      <c r="H66" s="34"/>
    </row>
  </sheetData>
  <mergeCells count="22">
    <mergeCell ref="C66:H66"/>
    <mergeCell ref="B9:E9"/>
    <mergeCell ref="B7:H7"/>
    <mergeCell ref="B50:H50"/>
    <mergeCell ref="B41:H41"/>
    <mergeCell ref="B33:H33"/>
    <mergeCell ref="B27:H27"/>
    <mergeCell ref="B25:H25"/>
    <mergeCell ref="B22:H22"/>
    <mergeCell ref="B12:H12"/>
    <mergeCell ref="B59:H59"/>
    <mergeCell ref="B16:C16"/>
    <mergeCell ref="B24:C24"/>
    <mergeCell ref="E3:H3"/>
    <mergeCell ref="B64:C64"/>
    <mergeCell ref="B58:C58"/>
    <mergeCell ref="B63:C63"/>
    <mergeCell ref="B17:H17"/>
    <mergeCell ref="B21:C21"/>
    <mergeCell ref="B49:C49"/>
    <mergeCell ref="D4:H4"/>
    <mergeCell ref="B35:H35"/>
  </mergeCells>
  <phoneticPr fontId="13" type="noConversion"/>
  <pageMargins left="0.19685039370078741" right="0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CHOBANYAN</dc:creator>
  <cp:lastModifiedBy>User</cp:lastModifiedBy>
  <cp:lastPrinted>2024-12-26T07:37:59Z</cp:lastPrinted>
  <dcterms:created xsi:type="dcterms:W3CDTF">2017-11-09T07:14:30Z</dcterms:created>
  <dcterms:modified xsi:type="dcterms:W3CDTF">2024-12-26T07:38:21Z</dcterms:modified>
</cp:coreProperties>
</file>