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180"/>
  </bookViews>
  <sheets>
    <sheet name="2024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2" l="1"/>
  <c r="G46" i="2"/>
  <c r="G52" i="2"/>
  <c r="G68" i="2"/>
  <c r="G29" i="2"/>
  <c r="G37" i="2"/>
  <c r="G45" i="2"/>
  <c r="G48" i="2"/>
  <c r="E67" i="2"/>
  <c r="F67" i="2"/>
  <c r="H66" i="2"/>
  <c r="H65" i="2"/>
  <c r="H64" i="2"/>
  <c r="H63" i="2"/>
  <c r="H67" i="2" s="1"/>
  <c r="H54" i="2"/>
  <c r="H59" i="2"/>
  <c r="H60" i="2"/>
  <c r="H34" i="2"/>
  <c r="H35" i="2"/>
  <c r="F61" i="2"/>
  <c r="G61" i="2"/>
  <c r="E61" i="2"/>
  <c r="H58" i="2"/>
  <c r="G50" i="2"/>
  <c r="G42" i="2"/>
  <c r="H42" i="2" s="1"/>
  <c r="G31" i="2"/>
  <c r="G67" i="2"/>
  <c r="H55" i="2"/>
  <c r="H56" i="2"/>
  <c r="H57" i="2"/>
  <c r="G33" i="2"/>
  <c r="H33" i="2" s="1"/>
  <c r="G32" i="2"/>
  <c r="H32" i="2" s="1"/>
  <c r="F52" i="2"/>
  <c r="E52" i="2"/>
  <c r="H51" i="2"/>
  <c r="H41" i="2"/>
  <c r="H43" i="2"/>
  <c r="H40" i="2"/>
  <c r="H39" i="2"/>
  <c r="H61" i="2" l="1"/>
  <c r="H18" i="2"/>
  <c r="H17" i="2"/>
  <c r="E19" i="2" l="1"/>
  <c r="E24" i="2"/>
  <c r="G24" i="2"/>
  <c r="F24" i="2"/>
  <c r="F19" i="2"/>
  <c r="H23" i="2"/>
  <c r="H22" i="2"/>
  <c r="H21" i="2"/>
  <c r="G47" i="2"/>
  <c r="H46" i="2"/>
  <c r="H45" i="2"/>
  <c r="H49" i="2"/>
  <c r="H26" i="2"/>
  <c r="H27" i="2" s="1"/>
  <c r="F27" i="2"/>
  <c r="G27" i="2"/>
  <c r="E27" i="2"/>
  <c r="H16" i="2"/>
  <c r="H19" i="2" s="1"/>
  <c r="H37" i="2"/>
  <c r="H48" i="2"/>
  <c r="H50" i="2"/>
  <c r="F68" i="2" l="1"/>
  <c r="H47" i="2"/>
  <c r="H31" i="2"/>
  <c r="H24" i="2"/>
  <c r="H29" i="2" l="1"/>
  <c r="H52" i="2" l="1"/>
  <c r="H68" i="2" s="1"/>
  <c r="G19" i="2"/>
</calcChain>
</file>

<file path=xl/sharedStrings.xml><?xml version="1.0" encoding="utf-8"?>
<sst xmlns="http://schemas.openxmlformats.org/spreadsheetml/2006/main" count="89" uniqueCount="71">
  <si>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</si>
  <si>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</si>
  <si>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</si>
  <si>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</si>
  <si>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</si>
  <si>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</si>
  <si>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</si>
  <si>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</si>
  <si>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</si>
  <si>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</si>
  <si>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</si>
  <si>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</si>
  <si>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Բյուրեղավան համայնքի ավագանու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</si>
  <si>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</si>
  <si>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</si>
  <si>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</si>
  <si>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</si>
  <si>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</si>
  <si>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</si>
  <si>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</si>
  <si>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</si>
  <si>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</si>
  <si>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</si>
  <si>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</si>
  <si>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</si>
  <si>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</si>
  <si>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</si>
  <si>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</si>
  <si>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</si>
  <si>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</si>
  <si>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</si>
  <si>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</si>
  <si>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</si>
  <si>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</si>
  <si>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</si>
  <si>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</si>
  <si>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Իրավաբան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</si>
  <si>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</si>
  <si>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</si>
  <si>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</si>
  <si>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</si>
  <si>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</si>
  <si>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</si>
  <si>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</si>
  <si>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</si>
  <si>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</si>
  <si>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</si>
  <si>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</si>
  <si>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</si>
  <si>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</si>
  <si>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</si>
  <si>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</si>
  <si>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</si>
  <si>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t>«Հավելված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</si>
  <si>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</si>
  <si>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</si>
  <si>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2.1-3</t>
  </si>
  <si>
    <t>2.3-6</t>
  </si>
  <si>
    <t>3.1-6</t>
  </si>
  <si>
    <t>3.1-7</t>
  </si>
  <si>
    <t>3.2-5</t>
  </si>
  <si>
    <t>3.3-4</t>
  </si>
  <si>
    <r>
      <t xml:space="preserve">ՀԱՅԱՍՏԱՆԻ ՀԱՆՐԱՊԵՏՈՒԹՅԱՆ ԿՈՏԱՅՔԻ ՄԱՐԶԻ
</t>
    </r>
    <r>
      <rPr>
        <b/>
        <sz val="11"/>
        <color theme="1"/>
        <rFont val="GHEA Mariam"/>
        <family val="3"/>
      </rPr>
      <t xml:space="preserve"> ԲՅՈՒՐԵՂԱՎԱՆԻ ՀԱՄԱՅՆՔԱՊԵՏԱՐԱՆԻ ԱՇԽԱՏԱԿԱԶՄԻ
 2024 ԹՎԱԿԱՆԻ  ԱՇԽԱՏԱԿԻՑՆԵՐԻ ԹՎԱՔԱՆԱԿԸ, ՀԱՍՏԻՔԱՑՈՒՑԱԿԸ ԵՎ ՊԱՇՏՈՆԱՅԻՆ ԴՐՈՒՅՔԱՉԱՓԵՐԸ</t>
    </r>
  </si>
  <si>
    <t>Սպասարկման գրասենյակի գործավար</t>
  </si>
  <si>
    <t>Աշխատակազմում առանձին գործառույթների խորհրդատու- համակարգող</t>
  </si>
  <si>
    <t>2023 թվականի դեկտեմբերի 12 - ի N 83 - Ա որոշման»</t>
  </si>
  <si>
    <t>Հավելված</t>
  </si>
  <si>
    <t>Անասնաբույժ</t>
  </si>
  <si>
    <t>1. Աշխատակիցների  թվաքանակը` 42</t>
  </si>
  <si>
    <t>Հայաստանի Հանրապետության Կոտայքի մարզի 
Բյուրեղավան համայնքի ավագանու</t>
  </si>
  <si>
    <t>2024 թվականի նոյեմբերի 28 - ի N    72 -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</si>
</sst>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abSelected="1" workbookViewId="0">
      <selection activeCell="D3" sqref="D3:H3"/>
    </sheetView>
  </sheetViews>
  <sheetFormatPr defaultRowHeight="15" x14ac:dyDescent="0.25"/>
  <cols>
    <col min="1" max="1" width="2.42578125" customWidth="1"/>
    <col min="2" max="2" width="4.85546875" customWidth="1"/>
    <col min="3" max="3" width="32.42578125" customWidth="1"/>
    <col min="4" max="4" width="13.140625" style="12" customWidth="1"/>
    <col min="5" max="5" width="11" customWidth="1"/>
    <col min="6" max="6" width="13.85546875" customWidth="1"/>
    <col min="7" max="7" width="14" customWidth="1"/>
    <col min="8" max="8" width="15" customWidth="1"/>
    <col min="9" max="9" width="16.140625" customWidth="1"/>
    <col min="12" max="12" width="12.5703125" customWidth="1"/>
  </cols>
  <sheetData>
    <row r="1" spans="2:8" x14ac:dyDescent="0.25">
      <c r="E1" s="15"/>
      <c r="F1" s="15"/>
      <c r="G1" s="15"/>
      <c r="H1" s="16" t="s">
        <v>66</v>
      </c>
    </row>
    <row r="2" spans="2:8" ht="35.25" customHeight="1" x14ac:dyDescent="0.25">
      <c r="E2" s="40" t="s">
        <v>69</v>
      </c>
      <c r="F2" s="40"/>
      <c r="G2" s="40"/>
      <c r="H2" s="40"/>
    </row>
    <row r="3" spans="2:8" x14ac:dyDescent="0.25">
      <c r="D3" s="41" t="s">
        <v>70</v>
      </c>
      <c r="E3" s="41"/>
      <c r="F3" s="41"/>
      <c r="G3" s="41"/>
      <c r="H3" s="41"/>
    </row>
    <row r="4" spans="2:8" x14ac:dyDescent="0.25">
      <c r="D4" s="17"/>
      <c r="E4" s="17"/>
      <c r="F4" s="17"/>
      <c r="G4" s="17"/>
      <c r="H4" s="17"/>
    </row>
    <row r="5" spans="2:8" x14ac:dyDescent="0.25">
      <c r="E5" s="15"/>
      <c r="F5" s="15"/>
      <c r="G5" s="15"/>
      <c r="H5" s="16" t="s">
        <v>53</v>
      </c>
    </row>
    <row r="6" spans="2:8" x14ac:dyDescent="0.25">
      <c r="E6" s="15"/>
      <c r="F6" s="15"/>
      <c r="G6" s="15"/>
      <c r="H6" s="17" t="s">
        <v>12</v>
      </c>
    </row>
    <row r="7" spans="2:8" x14ac:dyDescent="0.25">
      <c r="D7" s="41" t="s">
        <v>65</v>
      </c>
      <c r="E7" s="41"/>
      <c r="F7" s="41"/>
      <c r="G7" s="41"/>
      <c r="H7" s="41"/>
    </row>
    <row r="8" spans="2:8" x14ac:dyDescent="0.25">
      <c r="E8" s="17"/>
      <c r="F8" s="17"/>
      <c r="G8" s="17"/>
      <c r="H8" s="17"/>
    </row>
    <row r="9" spans="2:8" ht="16.5" x14ac:dyDescent="0.25">
      <c r="B9" s="1"/>
    </row>
    <row r="10" spans="2:8" ht="66" customHeight="1" x14ac:dyDescent="0.25">
      <c r="B10" s="28" t="s">
        <v>62</v>
      </c>
      <c r="C10" s="29"/>
      <c r="D10" s="29"/>
      <c r="E10" s="29"/>
      <c r="F10" s="29"/>
      <c r="G10" s="29"/>
      <c r="H10" s="29"/>
    </row>
    <row r="11" spans="2:8" ht="16.5" x14ac:dyDescent="0.25">
      <c r="B11" s="2"/>
    </row>
    <row r="12" spans="2:8" ht="16.5" x14ac:dyDescent="0.25">
      <c r="B12" s="27" t="s">
        <v>68</v>
      </c>
      <c r="C12" s="27"/>
      <c r="D12" s="27"/>
      <c r="E12" s="27"/>
      <c r="F12" s="3"/>
    </row>
    <row r="13" spans="2:8" ht="123" customHeight="1" x14ac:dyDescent="0.25">
      <c r="B13" s="4" t="s">
        <v>0</v>
      </c>
      <c r="C13" s="4" t="s">
        <v>1</v>
      </c>
      <c r="D13" s="8" t="s">
        <v>38</v>
      </c>
      <c r="E13" s="4" t="s">
        <v>39</v>
      </c>
      <c r="F13" s="4" t="s">
        <v>49</v>
      </c>
      <c r="G13" s="4" t="s">
        <v>40</v>
      </c>
      <c r="H13" s="4" t="s">
        <v>20</v>
      </c>
    </row>
    <row r="14" spans="2:8" x14ac:dyDescent="0.25">
      <c r="B14" s="5">
        <v>1</v>
      </c>
      <c r="C14" s="5">
        <v>2</v>
      </c>
      <c r="D14" s="9">
        <v>3</v>
      </c>
      <c r="E14" s="5">
        <v>4</v>
      </c>
      <c r="F14" s="5">
        <v>5</v>
      </c>
      <c r="G14" s="5">
        <v>6</v>
      </c>
      <c r="H14" s="5">
        <v>7</v>
      </c>
    </row>
    <row r="15" spans="2:8" ht="15.75" customHeight="1" x14ac:dyDescent="0.25">
      <c r="B15" s="37" t="s">
        <v>50</v>
      </c>
      <c r="C15" s="37"/>
      <c r="D15" s="37"/>
      <c r="E15" s="37"/>
      <c r="F15" s="37"/>
      <c r="G15" s="37"/>
      <c r="H15" s="37"/>
    </row>
    <row r="16" spans="2:8" ht="18" customHeight="1" x14ac:dyDescent="0.25">
      <c r="B16" s="4">
        <v>1</v>
      </c>
      <c r="C16" s="6" t="s">
        <v>2</v>
      </c>
      <c r="D16" s="8"/>
      <c r="E16" s="4">
        <v>1</v>
      </c>
      <c r="F16" s="4">
        <v>500000</v>
      </c>
      <c r="G16" s="4"/>
      <c r="H16" s="4">
        <f>F16+G16</f>
        <v>500000</v>
      </c>
    </row>
    <row r="17" spans="2:8" ht="33.75" customHeight="1" x14ac:dyDescent="0.25">
      <c r="B17" s="4">
        <v>2</v>
      </c>
      <c r="C17" s="6" t="s">
        <v>51</v>
      </c>
      <c r="D17" s="8"/>
      <c r="E17" s="4">
        <v>1</v>
      </c>
      <c r="F17" s="4">
        <v>380000</v>
      </c>
      <c r="G17" s="4"/>
      <c r="H17" s="4">
        <f>F17+G17</f>
        <v>380000</v>
      </c>
    </row>
    <row r="18" spans="2:8" ht="28.5" customHeight="1" x14ac:dyDescent="0.25">
      <c r="B18" s="4">
        <v>3</v>
      </c>
      <c r="C18" s="6" t="s">
        <v>3</v>
      </c>
      <c r="D18" s="8"/>
      <c r="E18" s="4">
        <v>1</v>
      </c>
      <c r="F18" s="4">
        <v>360000</v>
      </c>
      <c r="G18" s="4"/>
      <c r="H18" s="4">
        <f>F18+G18</f>
        <v>360000</v>
      </c>
    </row>
    <row r="19" spans="2:8" ht="20.25" customHeight="1" x14ac:dyDescent="0.25">
      <c r="B19" s="38" t="s">
        <v>42</v>
      </c>
      <c r="C19" s="39"/>
      <c r="D19" s="10"/>
      <c r="E19" s="14">
        <f>SUM(E16:E18)</f>
        <v>3</v>
      </c>
      <c r="F19" s="14">
        <f>SUM(F16:F18)</f>
        <v>1240000</v>
      </c>
      <c r="G19" s="14">
        <f>SUM(G16:G18)</f>
        <v>0</v>
      </c>
      <c r="H19" s="14">
        <f>SUM(H16:H18)</f>
        <v>1240000</v>
      </c>
    </row>
    <row r="20" spans="2:8" ht="20.25" customHeight="1" x14ac:dyDescent="0.25">
      <c r="B20" s="37" t="s">
        <v>48</v>
      </c>
      <c r="C20" s="37"/>
      <c r="D20" s="37"/>
      <c r="E20" s="37"/>
      <c r="F20" s="37"/>
      <c r="G20" s="37"/>
      <c r="H20" s="37"/>
    </row>
    <row r="21" spans="2:8" ht="35.25" customHeight="1" x14ac:dyDescent="0.25">
      <c r="B21" s="4">
        <v>4</v>
      </c>
      <c r="C21" s="6" t="s">
        <v>4</v>
      </c>
      <c r="D21" s="8"/>
      <c r="E21" s="4">
        <v>1</v>
      </c>
      <c r="F21" s="4">
        <v>280000</v>
      </c>
      <c r="G21" s="4"/>
      <c r="H21" s="4">
        <f>F21+G21</f>
        <v>280000</v>
      </c>
    </row>
    <row r="22" spans="2:8" ht="27" customHeight="1" x14ac:dyDescent="0.25">
      <c r="B22" s="4">
        <v>5</v>
      </c>
      <c r="C22" s="6" t="s">
        <v>37</v>
      </c>
      <c r="D22" s="8"/>
      <c r="E22" s="4">
        <v>1</v>
      </c>
      <c r="F22" s="4">
        <v>240000</v>
      </c>
      <c r="G22" s="4"/>
      <c r="H22" s="4">
        <f>F22+G22</f>
        <v>240000</v>
      </c>
    </row>
    <row r="23" spans="2:8" ht="20.25" customHeight="1" x14ac:dyDescent="0.25">
      <c r="B23" s="4">
        <v>6</v>
      </c>
      <c r="C23" s="6" t="s">
        <v>5</v>
      </c>
      <c r="D23" s="8"/>
      <c r="E23" s="4">
        <v>1</v>
      </c>
      <c r="F23" s="4">
        <v>240000</v>
      </c>
      <c r="G23" s="4"/>
      <c r="H23" s="4">
        <f>F23+G23</f>
        <v>240000</v>
      </c>
    </row>
    <row r="24" spans="2:8" ht="20.25" customHeight="1" x14ac:dyDescent="0.25">
      <c r="B24" s="38" t="s">
        <v>42</v>
      </c>
      <c r="C24" s="39"/>
      <c r="D24" s="10"/>
      <c r="E24" s="14">
        <f>E21+E22+E23</f>
        <v>3</v>
      </c>
      <c r="F24" s="14">
        <f>SUM(F21:F23)</f>
        <v>760000</v>
      </c>
      <c r="G24" s="14">
        <f t="shared" ref="G24:H24" si="0">SUM(G21:G23)</f>
        <v>0</v>
      </c>
      <c r="H24" s="14">
        <f t="shared" si="0"/>
        <v>760000</v>
      </c>
    </row>
    <row r="25" spans="2:8" ht="18" customHeight="1" x14ac:dyDescent="0.25">
      <c r="B25" s="37" t="s">
        <v>41</v>
      </c>
      <c r="C25" s="37"/>
      <c r="D25" s="37"/>
      <c r="E25" s="37"/>
      <c r="F25" s="37"/>
      <c r="G25" s="37"/>
      <c r="H25" s="37"/>
    </row>
    <row r="26" spans="2:8" ht="18" customHeight="1" x14ac:dyDescent="0.25">
      <c r="B26" s="4">
        <v>7</v>
      </c>
      <c r="C26" s="6" t="s">
        <v>13</v>
      </c>
      <c r="D26" s="8"/>
      <c r="E26" s="4">
        <v>2</v>
      </c>
      <c r="F26" s="13">
        <v>260000</v>
      </c>
      <c r="G26" s="4"/>
      <c r="H26" s="4">
        <f>(F26+G26)*2</f>
        <v>520000</v>
      </c>
    </row>
    <row r="27" spans="2:8" ht="18" customHeight="1" x14ac:dyDescent="0.25">
      <c r="B27" s="38" t="s">
        <v>42</v>
      </c>
      <c r="C27" s="39"/>
      <c r="D27" s="10"/>
      <c r="E27" s="14">
        <f>E26</f>
        <v>2</v>
      </c>
      <c r="F27" s="14">
        <f t="shared" ref="F27:H27" si="1">F26</f>
        <v>260000</v>
      </c>
      <c r="G27" s="14">
        <f t="shared" si="1"/>
        <v>0</v>
      </c>
      <c r="H27" s="14">
        <f t="shared" si="1"/>
        <v>520000</v>
      </c>
    </row>
    <row r="28" spans="2:8" ht="18" customHeight="1" x14ac:dyDescent="0.25">
      <c r="B28" s="37" t="s">
        <v>47</v>
      </c>
      <c r="C28" s="37"/>
      <c r="D28" s="37"/>
      <c r="E28" s="37"/>
      <c r="F28" s="37"/>
      <c r="G28" s="37"/>
      <c r="H28" s="37"/>
    </row>
    <row r="29" spans="2:8" ht="18" customHeight="1" x14ac:dyDescent="0.25">
      <c r="B29" s="4">
        <v>8</v>
      </c>
      <c r="C29" s="6" t="s">
        <v>6</v>
      </c>
      <c r="D29" s="8" t="s">
        <v>21</v>
      </c>
      <c r="E29" s="4">
        <v>1</v>
      </c>
      <c r="F29" s="4">
        <v>340000</v>
      </c>
      <c r="G29" s="18">
        <f>(F29*10/100)+(F29*5/100)</f>
        <v>51000</v>
      </c>
      <c r="H29" s="4">
        <f>F29+G29</f>
        <v>391000</v>
      </c>
    </row>
    <row r="30" spans="2:8" ht="34.5" customHeight="1" x14ac:dyDescent="0.3">
      <c r="B30" s="34" t="s">
        <v>46</v>
      </c>
      <c r="C30" s="35"/>
      <c r="D30" s="35"/>
      <c r="E30" s="35"/>
      <c r="F30" s="35"/>
      <c r="G30" s="35"/>
      <c r="H30" s="36"/>
    </row>
    <row r="31" spans="2:8" ht="18" customHeight="1" x14ac:dyDescent="0.25">
      <c r="B31" s="4">
        <v>9</v>
      </c>
      <c r="C31" s="6" t="s">
        <v>7</v>
      </c>
      <c r="D31" s="8" t="s">
        <v>22</v>
      </c>
      <c r="E31" s="4">
        <v>1</v>
      </c>
      <c r="F31" s="4">
        <v>285000</v>
      </c>
      <c r="G31" s="4">
        <f>(F31*5/100)+(F31*15/100)</f>
        <v>57000</v>
      </c>
      <c r="H31" s="4">
        <f>F31+G31</f>
        <v>342000</v>
      </c>
    </row>
    <row r="32" spans="2:8" ht="18" customHeight="1" x14ac:dyDescent="0.25">
      <c r="B32" s="4">
        <v>10</v>
      </c>
      <c r="C32" s="6" t="s">
        <v>8</v>
      </c>
      <c r="D32" s="8" t="s">
        <v>23</v>
      </c>
      <c r="E32" s="4">
        <v>1</v>
      </c>
      <c r="F32" s="4">
        <v>255000</v>
      </c>
      <c r="G32" s="13">
        <f>F32*5/100</f>
        <v>12750</v>
      </c>
      <c r="H32" s="4">
        <f t="shared" ref="H32:H35" si="2">F32+G32</f>
        <v>267750</v>
      </c>
    </row>
    <row r="33" spans="2:8" ht="18" customHeight="1" x14ac:dyDescent="0.25">
      <c r="B33" s="4">
        <v>11</v>
      </c>
      <c r="C33" s="6" t="s">
        <v>9</v>
      </c>
      <c r="D33" s="8" t="s">
        <v>25</v>
      </c>
      <c r="E33" s="4">
        <v>1</v>
      </c>
      <c r="F33" s="4">
        <v>218500</v>
      </c>
      <c r="G33" s="4">
        <f>(F33*5/100)+(F33*15/100)</f>
        <v>43700</v>
      </c>
      <c r="H33" s="4">
        <f t="shared" si="2"/>
        <v>262200</v>
      </c>
    </row>
    <row r="34" spans="2:8" ht="18" customHeight="1" x14ac:dyDescent="0.25">
      <c r="B34" s="4">
        <v>12</v>
      </c>
      <c r="C34" s="6" t="s">
        <v>9</v>
      </c>
      <c r="D34" s="8" t="s">
        <v>26</v>
      </c>
      <c r="E34" s="4">
        <v>1</v>
      </c>
      <c r="F34" s="4">
        <v>218500</v>
      </c>
      <c r="G34" s="4"/>
      <c r="H34" s="4">
        <f t="shared" si="2"/>
        <v>218500</v>
      </c>
    </row>
    <row r="35" spans="2:8" ht="18" customHeight="1" x14ac:dyDescent="0.25">
      <c r="B35" s="4">
        <v>13</v>
      </c>
      <c r="C35" s="6" t="s">
        <v>14</v>
      </c>
      <c r="D35" s="8" t="s">
        <v>27</v>
      </c>
      <c r="E35" s="4">
        <v>1</v>
      </c>
      <c r="F35" s="4">
        <v>201250</v>
      </c>
      <c r="G35" s="7"/>
      <c r="H35" s="4">
        <f t="shared" si="2"/>
        <v>201250</v>
      </c>
    </row>
    <row r="36" spans="2:8" ht="14.25" customHeight="1" x14ac:dyDescent="0.3">
      <c r="B36" s="31" t="s">
        <v>16</v>
      </c>
      <c r="C36" s="32"/>
      <c r="D36" s="32"/>
      <c r="E36" s="32"/>
      <c r="F36" s="32"/>
      <c r="G36" s="32"/>
      <c r="H36" s="33"/>
    </row>
    <row r="37" spans="2:8" ht="18" customHeight="1" x14ac:dyDescent="0.25">
      <c r="B37" s="18">
        <v>14</v>
      </c>
      <c r="C37" s="19" t="s">
        <v>7</v>
      </c>
      <c r="D37" s="20" t="s">
        <v>28</v>
      </c>
      <c r="E37" s="18">
        <v>1</v>
      </c>
      <c r="F37" s="18">
        <v>285000</v>
      </c>
      <c r="G37" s="18">
        <f>(F37*15/100)+(F37*5/100)</f>
        <v>57000</v>
      </c>
      <c r="H37" s="18">
        <f>F37+G37</f>
        <v>342000</v>
      </c>
    </row>
    <row r="38" spans="2:8" ht="18" customHeight="1" x14ac:dyDescent="0.3">
      <c r="B38" s="34" t="s">
        <v>55</v>
      </c>
      <c r="C38" s="35"/>
      <c r="D38" s="35"/>
      <c r="E38" s="35"/>
      <c r="F38" s="35"/>
      <c r="G38" s="35"/>
      <c r="H38" s="36"/>
    </row>
    <row r="39" spans="2:8" ht="18" customHeight="1" x14ac:dyDescent="0.25">
      <c r="B39" s="22">
        <v>15</v>
      </c>
      <c r="C39" s="19" t="s">
        <v>7</v>
      </c>
      <c r="D39" s="20" t="s">
        <v>56</v>
      </c>
      <c r="E39" s="18">
        <v>1</v>
      </c>
      <c r="F39" s="18">
        <v>285000</v>
      </c>
      <c r="G39" s="18"/>
      <c r="H39" s="18">
        <f>F39+G39</f>
        <v>285000</v>
      </c>
    </row>
    <row r="40" spans="2:8" ht="18" customHeight="1" x14ac:dyDescent="0.25">
      <c r="B40" s="22">
        <v>16</v>
      </c>
      <c r="C40" s="6" t="s">
        <v>8</v>
      </c>
      <c r="D40" s="20" t="s">
        <v>57</v>
      </c>
      <c r="E40" s="18">
        <v>1</v>
      </c>
      <c r="F40" s="4">
        <v>255000</v>
      </c>
      <c r="G40" s="18"/>
      <c r="H40" s="18">
        <f>F40+G40</f>
        <v>255000</v>
      </c>
    </row>
    <row r="41" spans="2:8" ht="18" customHeight="1" x14ac:dyDescent="0.25">
      <c r="B41" s="22">
        <v>17</v>
      </c>
      <c r="C41" s="6" t="s">
        <v>9</v>
      </c>
      <c r="D41" s="20" t="s">
        <v>58</v>
      </c>
      <c r="E41" s="18">
        <v>1</v>
      </c>
      <c r="F41" s="4">
        <v>218500</v>
      </c>
      <c r="G41" s="18"/>
      <c r="H41" s="18">
        <f t="shared" ref="H41:H43" si="3">F41+G41</f>
        <v>218500</v>
      </c>
    </row>
    <row r="42" spans="2:8" ht="18" customHeight="1" x14ac:dyDescent="0.25">
      <c r="B42" s="22">
        <v>18</v>
      </c>
      <c r="C42" s="6" t="s">
        <v>9</v>
      </c>
      <c r="D42" s="20" t="s">
        <v>59</v>
      </c>
      <c r="E42" s="18">
        <v>1</v>
      </c>
      <c r="F42" s="4">
        <v>218500</v>
      </c>
      <c r="G42" s="23">
        <f>F42*15/100</f>
        <v>32775</v>
      </c>
      <c r="H42" s="18">
        <f t="shared" si="3"/>
        <v>251275</v>
      </c>
    </row>
    <row r="43" spans="2:8" ht="18" customHeight="1" x14ac:dyDescent="0.25">
      <c r="B43" s="22">
        <v>19</v>
      </c>
      <c r="C43" s="19" t="s">
        <v>14</v>
      </c>
      <c r="D43" s="20" t="s">
        <v>60</v>
      </c>
      <c r="E43" s="18">
        <v>1</v>
      </c>
      <c r="F43" s="18">
        <v>201250</v>
      </c>
      <c r="G43" s="18"/>
      <c r="H43" s="18">
        <f t="shared" si="3"/>
        <v>201250</v>
      </c>
    </row>
    <row r="44" spans="2:8" ht="15.75" customHeight="1" x14ac:dyDescent="0.3">
      <c r="B44" s="31" t="s">
        <v>17</v>
      </c>
      <c r="C44" s="32"/>
      <c r="D44" s="32"/>
      <c r="E44" s="32"/>
      <c r="F44" s="32"/>
      <c r="G44" s="32"/>
      <c r="H44" s="33"/>
    </row>
    <row r="45" spans="2:8" ht="18" customHeight="1" x14ac:dyDescent="0.25">
      <c r="B45" s="18">
        <v>20</v>
      </c>
      <c r="C45" s="19" t="s">
        <v>8</v>
      </c>
      <c r="D45" s="20" t="s">
        <v>24</v>
      </c>
      <c r="E45" s="18">
        <v>1</v>
      </c>
      <c r="F45" s="18">
        <v>255000</v>
      </c>
      <c r="G45" s="18">
        <f>(F45*5/100)</f>
        <v>12750</v>
      </c>
      <c r="H45" s="18">
        <f t="shared" ref="H45:H51" si="4">F45+G45</f>
        <v>267750</v>
      </c>
    </row>
    <row r="46" spans="2:8" ht="18" customHeight="1" x14ac:dyDescent="0.25">
      <c r="B46" s="18">
        <v>21</v>
      </c>
      <c r="C46" s="19" t="s">
        <v>9</v>
      </c>
      <c r="D46" s="20" t="s">
        <v>29</v>
      </c>
      <c r="E46" s="18">
        <v>1</v>
      </c>
      <c r="F46" s="18">
        <v>218500</v>
      </c>
      <c r="G46" s="18">
        <f>(F46*5/100)+(F46*5/100)</f>
        <v>21850</v>
      </c>
      <c r="H46" s="18">
        <f t="shared" si="4"/>
        <v>240350</v>
      </c>
    </row>
    <row r="47" spans="2:8" ht="18" customHeight="1" x14ac:dyDescent="0.25">
      <c r="B47" s="18">
        <v>22</v>
      </c>
      <c r="C47" s="19" t="s">
        <v>9</v>
      </c>
      <c r="D47" s="20" t="s">
        <v>30</v>
      </c>
      <c r="E47" s="18">
        <v>1</v>
      </c>
      <c r="F47" s="18">
        <v>218500</v>
      </c>
      <c r="G47" s="18">
        <f>(F47*15/100)+(F47*5/100)</f>
        <v>43700</v>
      </c>
      <c r="H47" s="18">
        <f>F47+G47</f>
        <v>262200</v>
      </c>
    </row>
    <row r="48" spans="2:8" ht="18" customHeight="1" x14ac:dyDescent="0.25">
      <c r="B48" s="18">
        <v>23</v>
      </c>
      <c r="C48" s="19" t="s">
        <v>14</v>
      </c>
      <c r="D48" s="20" t="s">
        <v>31</v>
      </c>
      <c r="E48" s="18">
        <v>1</v>
      </c>
      <c r="F48" s="18">
        <v>201250</v>
      </c>
      <c r="G48" s="24">
        <f>(F48*5/100)+(F48*5/100)</f>
        <v>20125</v>
      </c>
      <c r="H48" s="24">
        <f t="shared" si="4"/>
        <v>221375</v>
      </c>
    </row>
    <row r="49" spans="2:8" ht="18" customHeight="1" x14ac:dyDescent="0.25">
      <c r="B49" s="18">
        <v>24</v>
      </c>
      <c r="C49" s="19" t="s">
        <v>14</v>
      </c>
      <c r="D49" s="20" t="s">
        <v>32</v>
      </c>
      <c r="E49" s="18">
        <v>1</v>
      </c>
      <c r="F49" s="18">
        <v>201250</v>
      </c>
      <c r="G49" s="18"/>
      <c r="H49" s="18">
        <f t="shared" si="4"/>
        <v>201250</v>
      </c>
    </row>
    <row r="50" spans="2:8" ht="18" customHeight="1" x14ac:dyDescent="0.25">
      <c r="B50" s="18">
        <v>25</v>
      </c>
      <c r="C50" s="19" t="s">
        <v>15</v>
      </c>
      <c r="D50" s="20" t="s">
        <v>33</v>
      </c>
      <c r="E50" s="18">
        <v>1</v>
      </c>
      <c r="F50" s="18">
        <v>184000</v>
      </c>
      <c r="G50" s="18">
        <f>(F50*5/100)+(F50*10/100)</f>
        <v>27600</v>
      </c>
      <c r="H50" s="18">
        <f t="shared" si="4"/>
        <v>211600</v>
      </c>
    </row>
    <row r="51" spans="2:8" ht="18" customHeight="1" x14ac:dyDescent="0.25">
      <c r="B51" s="18">
        <v>26</v>
      </c>
      <c r="C51" s="19" t="s">
        <v>15</v>
      </c>
      <c r="D51" s="20" t="s">
        <v>61</v>
      </c>
      <c r="E51" s="18">
        <v>1</v>
      </c>
      <c r="F51" s="18">
        <v>184000</v>
      </c>
      <c r="G51" s="18"/>
      <c r="H51" s="18">
        <f t="shared" si="4"/>
        <v>184000</v>
      </c>
    </row>
    <row r="52" spans="2:8" ht="18" customHeight="1" x14ac:dyDescent="0.25">
      <c r="B52" s="38" t="s">
        <v>42</v>
      </c>
      <c r="C52" s="39"/>
      <c r="D52" s="10"/>
      <c r="E52" s="14">
        <f>E29+E31+E32+E33+E34+E35+E37+E39+E40+E41+E42+E43+E45+E46+E47+E48+E49+E50+E51</f>
        <v>19</v>
      </c>
      <c r="F52" s="14">
        <f t="shared" ref="F52:H52" si="5">F29+F31+F32+F33+F34+F35+F37+F39+F40+F41+F42+F43+F45+F46+F47+F48+F49+F50+F51</f>
        <v>4444000</v>
      </c>
      <c r="G52" s="25">
        <f>G29+G31+G32+G33+G34+G35+G37+G39+G40+G41+G42+G43+G45+G46+G47+G48+G49+G50+G51</f>
        <v>380250</v>
      </c>
      <c r="H52" s="25">
        <f t="shared" si="5"/>
        <v>4824250</v>
      </c>
    </row>
    <row r="53" spans="2:8" ht="18" customHeight="1" x14ac:dyDescent="0.25">
      <c r="B53" s="30" t="s">
        <v>43</v>
      </c>
      <c r="C53" s="30"/>
      <c r="D53" s="30"/>
      <c r="E53" s="30"/>
      <c r="F53" s="30"/>
      <c r="G53" s="30"/>
      <c r="H53" s="30"/>
    </row>
    <row r="54" spans="2:8" ht="30" customHeight="1" x14ac:dyDescent="0.25">
      <c r="B54" s="4">
        <v>27</v>
      </c>
      <c r="C54" s="6" t="s">
        <v>34</v>
      </c>
      <c r="D54" s="11"/>
      <c r="E54" s="4">
        <v>1</v>
      </c>
      <c r="F54" s="4">
        <v>276000</v>
      </c>
      <c r="G54" s="4"/>
      <c r="H54" s="4">
        <f t="shared" ref="H54:H60" si="6">E54*F54</f>
        <v>276000</v>
      </c>
    </row>
    <row r="55" spans="2:8" ht="18" customHeight="1" x14ac:dyDescent="0.25">
      <c r="B55" s="4">
        <v>28</v>
      </c>
      <c r="C55" s="6" t="s">
        <v>18</v>
      </c>
      <c r="D55" s="11"/>
      <c r="E55" s="4">
        <v>1</v>
      </c>
      <c r="F55" s="4">
        <v>201250</v>
      </c>
      <c r="G55" s="4"/>
      <c r="H55" s="4">
        <f t="shared" si="6"/>
        <v>201250</v>
      </c>
    </row>
    <row r="56" spans="2:8" ht="18" customHeight="1" x14ac:dyDescent="0.25">
      <c r="B56" s="4">
        <v>29</v>
      </c>
      <c r="C56" s="6" t="s">
        <v>10</v>
      </c>
      <c r="D56" s="8"/>
      <c r="E56" s="4">
        <v>1</v>
      </c>
      <c r="F56" s="4">
        <v>201250</v>
      </c>
      <c r="G56" s="4"/>
      <c r="H56" s="4">
        <f t="shared" si="6"/>
        <v>201250</v>
      </c>
    </row>
    <row r="57" spans="2:8" ht="30.75" customHeight="1" x14ac:dyDescent="0.25">
      <c r="B57" s="4">
        <v>30</v>
      </c>
      <c r="C57" s="6" t="s">
        <v>63</v>
      </c>
      <c r="D57" s="8"/>
      <c r="E57" s="4">
        <v>1</v>
      </c>
      <c r="F57" s="4">
        <v>201250</v>
      </c>
      <c r="G57" s="4"/>
      <c r="H57" s="4">
        <f t="shared" si="6"/>
        <v>201250</v>
      </c>
    </row>
    <row r="58" spans="2:8" ht="18" customHeight="1" x14ac:dyDescent="0.25">
      <c r="B58" s="4">
        <v>31</v>
      </c>
      <c r="C58" s="6" t="s">
        <v>19</v>
      </c>
      <c r="D58" s="8"/>
      <c r="E58" s="4">
        <v>1</v>
      </c>
      <c r="F58" s="4">
        <v>135000</v>
      </c>
      <c r="G58" s="4"/>
      <c r="H58" s="4">
        <f t="shared" si="6"/>
        <v>135000</v>
      </c>
    </row>
    <row r="59" spans="2:8" ht="18" customHeight="1" x14ac:dyDescent="0.25">
      <c r="B59" s="4">
        <v>32</v>
      </c>
      <c r="C59" s="6" t="s">
        <v>11</v>
      </c>
      <c r="D59" s="8"/>
      <c r="E59" s="4">
        <v>2</v>
      </c>
      <c r="F59" s="4">
        <v>161000</v>
      </c>
      <c r="G59" s="4"/>
      <c r="H59" s="4">
        <f t="shared" si="6"/>
        <v>322000</v>
      </c>
    </row>
    <row r="60" spans="2:8" ht="31.5" customHeight="1" x14ac:dyDescent="0.25">
      <c r="B60" s="4">
        <v>33</v>
      </c>
      <c r="C60" s="6" t="s">
        <v>52</v>
      </c>
      <c r="D60" s="8"/>
      <c r="E60" s="4">
        <v>1.5</v>
      </c>
      <c r="F60" s="4">
        <v>138000</v>
      </c>
      <c r="G60" s="4"/>
      <c r="H60" s="4">
        <f t="shared" si="6"/>
        <v>207000</v>
      </c>
    </row>
    <row r="61" spans="2:8" ht="18" customHeight="1" x14ac:dyDescent="0.25">
      <c r="B61" s="38" t="s">
        <v>42</v>
      </c>
      <c r="C61" s="39"/>
      <c r="D61" s="10"/>
      <c r="E61" s="14">
        <f>E54+E55+E56+E57+E59+E60+E58</f>
        <v>8.5</v>
      </c>
      <c r="F61" s="14">
        <f t="shared" ref="F61:G61" si="7">F54+F55+F56+F57+F59+F60+F58</f>
        <v>1313750</v>
      </c>
      <c r="G61" s="14">
        <f t="shared" si="7"/>
        <v>0</v>
      </c>
      <c r="H61" s="14">
        <f>H54+H55+H56+H57+H59+H60+H58</f>
        <v>1543750</v>
      </c>
    </row>
    <row r="62" spans="2:8" ht="18" customHeight="1" x14ac:dyDescent="0.25">
      <c r="B62" s="30" t="s">
        <v>44</v>
      </c>
      <c r="C62" s="30"/>
      <c r="D62" s="30"/>
      <c r="E62" s="30"/>
      <c r="F62" s="30"/>
      <c r="G62" s="30"/>
      <c r="H62" s="30"/>
    </row>
    <row r="63" spans="2:8" ht="21.75" customHeight="1" x14ac:dyDescent="0.25">
      <c r="B63" s="4">
        <v>34</v>
      </c>
      <c r="C63" s="6" t="s">
        <v>36</v>
      </c>
      <c r="D63" s="8"/>
      <c r="E63" s="4">
        <v>1</v>
      </c>
      <c r="F63" s="4">
        <v>149500</v>
      </c>
      <c r="G63" s="4"/>
      <c r="H63" s="4">
        <f>F63*E63</f>
        <v>149500</v>
      </c>
    </row>
    <row r="64" spans="2:8" ht="48" customHeight="1" x14ac:dyDescent="0.25">
      <c r="B64" s="21">
        <v>35</v>
      </c>
      <c r="C64" s="6" t="s">
        <v>54</v>
      </c>
      <c r="D64" s="8"/>
      <c r="E64" s="4">
        <v>1</v>
      </c>
      <c r="F64" s="4">
        <v>178250</v>
      </c>
      <c r="G64" s="4"/>
      <c r="H64" s="4">
        <f>F64*E64</f>
        <v>178250</v>
      </c>
    </row>
    <row r="65" spans="2:8" ht="42" customHeight="1" x14ac:dyDescent="0.25">
      <c r="B65" s="21">
        <v>36</v>
      </c>
      <c r="C65" s="6" t="s">
        <v>64</v>
      </c>
      <c r="D65" s="8"/>
      <c r="E65" s="4">
        <v>1</v>
      </c>
      <c r="F65" s="4">
        <v>360000</v>
      </c>
      <c r="G65" s="4"/>
      <c r="H65" s="4">
        <f>F65*E65</f>
        <v>360000</v>
      </c>
    </row>
    <row r="66" spans="2:8" ht="42" customHeight="1" x14ac:dyDescent="0.25">
      <c r="B66" s="21">
        <v>37</v>
      </c>
      <c r="C66" s="6" t="s">
        <v>67</v>
      </c>
      <c r="D66" s="8"/>
      <c r="E66" s="4">
        <v>0.5</v>
      </c>
      <c r="F66" s="4">
        <v>110000</v>
      </c>
      <c r="G66" s="4"/>
      <c r="H66" s="4">
        <f>F66*E66</f>
        <v>55000</v>
      </c>
    </row>
    <row r="67" spans="2:8" ht="18" customHeight="1" x14ac:dyDescent="0.25">
      <c r="B67" s="38" t="s">
        <v>42</v>
      </c>
      <c r="C67" s="39"/>
      <c r="D67" s="10"/>
      <c r="E67" s="14">
        <f>E63+E64+E65+E66</f>
        <v>3.5</v>
      </c>
      <c r="F67" s="14">
        <f>F63+F64+F65+F66</f>
        <v>797750</v>
      </c>
      <c r="G67" s="14">
        <f t="shared" ref="G67" si="8">G63+G64+G65</f>
        <v>0</v>
      </c>
      <c r="H67" s="14">
        <f>H63+H64+H65+H66</f>
        <v>742750</v>
      </c>
    </row>
    <row r="68" spans="2:8" ht="18" customHeight="1" x14ac:dyDescent="0.25">
      <c r="B68" s="38" t="s">
        <v>45</v>
      </c>
      <c r="C68" s="39"/>
      <c r="D68" s="10"/>
      <c r="E68" s="14">
        <f>E19+E24+E27+E52+E61+E67</f>
        <v>39</v>
      </c>
      <c r="F68" s="14">
        <f>F19+F24+F27+F52+F61+F67</f>
        <v>8815500</v>
      </c>
      <c r="G68" s="14">
        <f>G19+G24+G27+G52+G61+G67</f>
        <v>380250</v>
      </c>
      <c r="H68" s="25">
        <f>H19+H24+H27+H52+H61+H67</f>
        <v>9630750</v>
      </c>
    </row>
    <row r="70" spans="2:8" ht="16.5" x14ac:dyDescent="0.3">
      <c r="C70" s="26" t="s">
        <v>35</v>
      </c>
      <c r="D70" s="26"/>
      <c r="E70" s="26"/>
      <c r="F70" s="26"/>
      <c r="G70" s="26"/>
      <c r="H70" s="26"/>
    </row>
  </sheetData>
  <mergeCells count="23">
    <mergeCell ref="E2:H2"/>
    <mergeCell ref="B68:C68"/>
    <mergeCell ref="B61:C61"/>
    <mergeCell ref="B67:C67"/>
    <mergeCell ref="B20:H20"/>
    <mergeCell ref="B24:C24"/>
    <mergeCell ref="B52:C52"/>
    <mergeCell ref="D3:H3"/>
    <mergeCell ref="D7:H7"/>
    <mergeCell ref="B38:H38"/>
    <mergeCell ref="C70:H70"/>
    <mergeCell ref="B12:E12"/>
    <mergeCell ref="B10:H10"/>
    <mergeCell ref="B53:H53"/>
    <mergeCell ref="B44:H44"/>
    <mergeCell ref="B36:H36"/>
    <mergeCell ref="B30:H30"/>
    <mergeCell ref="B28:H28"/>
    <mergeCell ref="B25:H25"/>
    <mergeCell ref="B15:H15"/>
    <mergeCell ref="B62:H62"/>
    <mergeCell ref="B19:C19"/>
    <mergeCell ref="B27:C27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2024-07-08T10:43:13Z</cp:lastPrinted>
  <dcterms:created xsi:type="dcterms:W3CDTF">2017-11-09T07:14:30Z</dcterms:created>
  <dcterms:modified xsi:type="dcterms:W3CDTF">2024-11-28T10:18:10Z</dcterms:modified>
</cp:coreProperties>
</file>