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785" windowHeight="8205" tabRatio="872" activeTab="4"/>
  </bookViews>
  <sheets>
    <sheet name="Դրամական հոսքեր" sheetId="1" r:id="rId1"/>
    <sheet name="Կատարողական" sheetId="2" r:id="rId2"/>
    <sheet name="Դրամական հոսքերի համեմատական" sheetId="3" r:id="rId3"/>
    <sheet name="Դեբիտոր-Կրեդիտոր1" sheetId="4" r:id="rId4"/>
    <sheet name="Վարձակալություն" sheetId="5" r:id="rId5"/>
  </sheets>
  <externalReferences>
    <externalReference r:id="rId8"/>
    <externalReference r:id="rId9"/>
    <externalReference r:id="rId10"/>
  </externalReferences>
  <definedNames>
    <definedName name="_COMPANYNAME" localSheetId="4">'[1]Page 1'!$B$12</definedName>
    <definedName name="_COMPANYNAME">'[2]Page 1'!$B$12</definedName>
    <definedName name="_DATE2" localSheetId="4">'[1]Page 1'!$B$17</definedName>
    <definedName name="_DATE2">'[2]Page 1'!$B$17</definedName>
    <definedName name="_xlnm.Print_Area" localSheetId="0">'Դրամական հոսքեր'!$A$1:$G$65</definedName>
    <definedName name="_xlnm.Print_Area" localSheetId="2">'Դրամական հոսքերի համեմատական'!$A$1:$F$69</definedName>
    <definedName name="_xlnm.Print_Area" localSheetId="4">'Վարձակալություն'!$A$1:$I$19</definedName>
    <definedName name="Tab1CodeCol" localSheetId="2">#REF!</definedName>
    <definedName name="Tab1CodeCol">#REF!</definedName>
    <definedName name="Tab1Col1" localSheetId="2">#REF!</definedName>
    <definedName name="Tab1Col1">#REF!</definedName>
    <definedName name="Tab1ColLast" localSheetId="2">#REF!</definedName>
    <definedName name="Tab1ColLast">#REF!</definedName>
    <definedName name="Tab1Row1" localSheetId="2">#REF!</definedName>
    <definedName name="Tab1Row1">#REF!</definedName>
    <definedName name="Tab1RowCode" localSheetId="2">#REF!</definedName>
    <definedName name="Tab1RowCode">#REF!</definedName>
    <definedName name="Tab1RowLast" localSheetId="2">#REF!</definedName>
    <definedName name="Tab1RowLast">#REF!</definedName>
    <definedName name="Tab2CodeCol" localSheetId="2">#REF!</definedName>
    <definedName name="Tab2CodeCol">#REF!</definedName>
    <definedName name="Tab2Col1" localSheetId="2">#REF!</definedName>
    <definedName name="Tab2Col1">#REF!</definedName>
    <definedName name="Tab2ColLast" localSheetId="2">#REF!</definedName>
    <definedName name="Tab2ColLast">#REF!</definedName>
    <definedName name="Tab2Row1" localSheetId="2">#REF!</definedName>
    <definedName name="Tab2Row1">#REF!</definedName>
    <definedName name="Tab2RowCode" localSheetId="2">#REF!</definedName>
    <definedName name="Tab2RowCode">#REF!</definedName>
    <definedName name="Tab2RowLast" localSheetId="2">#REF!</definedName>
    <definedName name="Tab2RowLast">#REF!</definedName>
    <definedName name="Tab3CodeCol" localSheetId="2">#REF!</definedName>
    <definedName name="Tab3CodeCol" localSheetId="4">'[3]5'!#REF!</definedName>
    <definedName name="Tab3CodeCol">#REF!</definedName>
    <definedName name="Tab3Col1" localSheetId="2">#REF!</definedName>
    <definedName name="Tab3Col1" localSheetId="4">'[3]5'!#REF!</definedName>
    <definedName name="Tab3Col1">#REF!</definedName>
    <definedName name="Tab3ColLast" localSheetId="2">#REF!</definedName>
    <definedName name="Tab3ColLast" localSheetId="4">'[3]5'!#REF!</definedName>
    <definedName name="Tab3ColLast">#REF!</definedName>
    <definedName name="Tab3Row1" localSheetId="2">#REF!</definedName>
    <definedName name="Tab3Row1" localSheetId="4">'[3]5'!#REF!</definedName>
    <definedName name="Tab3Row1">#REF!</definedName>
    <definedName name="Tab3RowLast" localSheetId="2">#REF!</definedName>
    <definedName name="Tab3RowLast" localSheetId="4">'[3]5'!#REF!</definedName>
    <definedName name="Tab3RowLast">#REF!</definedName>
    <definedName name="Tab4CodeCol" localSheetId="2">#REF!</definedName>
    <definedName name="Tab4CodeCol" localSheetId="4">'[3]5'!#REF!</definedName>
    <definedName name="Tab4CodeCol">#REF!</definedName>
    <definedName name="Tab4Col1" localSheetId="2">#REF!</definedName>
    <definedName name="Tab4Col1" localSheetId="4">'[3]5'!#REF!</definedName>
    <definedName name="Tab4Col1">#REF!</definedName>
    <definedName name="Tab4ColLast" localSheetId="2">#REF!</definedName>
    <definedName name="Tab4ColLast" localSheetId="4">'[3]5'!#REF!</definedName>
    <definedName name="Tab4ColLast">#REF!</definedName>
    <definedName name="Tab4Row1" localSheetId="2">#REF!</definedName>
    <definedName name="Tab4Row1" localSheetId="4">'[3]5'!#REF!</definedName>
    <definedName name="Tab4Row1">#REF!</definedName>
    <definedName name="Tab4RowLast" localSheetId="2">#REF!</definedName>
    <definedName name="Tab4RowLast" localSheetId="4">'[3]5'!#REF!</definedName>
    <definedName name="Tab4RowLast">#REF!</definedName>
    <definedName name="Tab5CodeCol" localSheetId="2">#REF!</definedName>
    <definedName name="Tab5CodeCol" localSheetId="4">'[3]5'!#REF!</definedName>
    <definedName name="Tab5CodeCol">#REF!</definedName>
    <definedName name="Tab5Col1" localSheetId="2">#REF!</definedName>
    <definedName name="Tab5Col1" localSheetId="4">'[3]5'!#REF!</definedName>
    <definedName name="Tab5Col1">#REF!</definedName>
    <definedName name="Tab5ColLast" localSheetId="2">#REF!</definedName>
    <definedName name="Tab5ColLast" localSheetId="4">'[3]5'!#REF!</definedName>
    <definedName name="Tab5ColLast">#REF!</definedName>
    <definedName name="Tab5Row1" localSheetId="2">#REF!</definedName>
    <definedName name="Tab5Row1" localSheetId="4">'[3]5'!#REF!</definedName>
    <definedName name="Tab5Row1">#REF!</definedName>
    <definedName name="Tab5RowLast" localSheetId="2">#REF!</definedName>
    <definedName name="Tab5RowLast" localSheetId="4">'[3]5'!#REF!</definedName>
    <definedName name="Tab5RowLast">#REF!</definedName>
    <definedName name="Tab6CodeCol" localSheetId="2">#REF!</definedName>
    <definedName name="Tab6CodeCol" localSheetId="4">'[3]5'!#REF!</definedName>
    <definedName name="Tab6CodeCol">#REF!</definedName>
    <definedName name="Tab6Col1" localSheetId="2">#REF!</definedName>
    <definedName name="Tab6Col1" localSheetId="4">'[3]5'!#REF!</definedName>
    <definedName name="Tab6Col1">#REF!</definedName>
    <definedName name="Tab6ColLast" localSheetId="2">#REF!</definedName>
    <definedName name="Tab6ColLast" localSheetId="4">'[3]5'!#REF!</definedName>
    <definedName name="Tab6ColLast">#REF!</definedName>
    <definedName name="Tab6Row1" localSheetId="2">#REF!</definedName>
    <definedName name="Tab6Row1" localSheetId="4">'[3]5'!#REF!</definedName>
    <definedName name="Tab6Row1">#REF!</definedName>
    <definedName name="Tab6RowLast" localSheetId="2">#REF!</definedName>
    <definedName name="Tab6RowLast" localSheetId="4">'[3]5'!#REF!</definedName>
    <definedName name="Tab6RowLast">#REF!</definedName>
    <definedName name="Tab7CodeCol" localSheetId="2">#REF!</definedName>
    <definedName name="Tab7CodeCol">#REF!</definedName>
    <definedName name="Tab7Col1" localSheetId="2">#REF!</definedName>
    <definedName name="Tab7Col1">#REF!</definedName>
    <definedName name="Tab7ColLast" localSheetId="2">#REF!</definedName>
    <definedName name="Tab7ColLast">#REF!</definedName>
    <definedName name="Tab7Row1" localSheetId="2">#REF!</definedName>
    <definedName name="Tab7Row1">#REF!</definedName>
    <definedName name="Tab7RowCode" localSheetId="2">#REF!</definedName>
    <definedName name="Tab7RowCode">#REF!</definedName>
    <definedName name="Tab7RowLast" localSheetId="2">#REF!</definedName>
    <definedName name="Tab7RowLast">#REF!</definedName>
  </definedNames>
  <calcPr calcMode="autoNoTable" fullCalcOnLoad="1"/>
</workbook>
</file>

<file path=xl/sharedStrings.xml><?xml version="1.0" encoding="utf-8"?>
<sst xmlns="http://schemas.openxmlformats.org/spreadsheetml/2006/main" count="326" uniqueCount="166">
  <si>
    <t>հազ.դրամ</t>
  </si>
  <si>
    <t>Կ.Տ</t>
  </si>
  <si>
    <t>ՏՆՕՐԵՆ՝</t>
  </si>
  <si>
    <t>հ/հ</t>
  </si>
  <si>
    <t>ԳԼԽԱՎՈՐ ՀԱՇՎԱՊԱՀ՝</t>
  </si>
  <si>
    <t>I</t>
  </si>
  <si>
    <t xml:space="preserve">Վճարովի ծառայություններից </t>
  </si>
  <si>
    <t>II</t>
  </si>
  <si>
    <t>Աշխատավարձի գծով, որից՝</t>
  </si>
  <si>
    <t>Հոդվածի անվանումը</t>
  </si>
  <si>
    <t>III</t>
  </si>
  <si>
    <t>շահութահարկի գծով</t>
  </si>
  <si>
    <t>Կրեդիտորական պարտքի մարման գծով</t>
  </si>
  <si>
    <t>Դրամական միջոցների ազատ մնացորդը հաշվետու ժամանակաշրջանի վերջին</t>
  </si>
  <si>
    <t>9 ամիս</t>
  </si>
  <si>
    <t>Գնումների համակարգողի ծառայության գծով</t>
  </si>
  <si>
    <t>ԱԱՀ-ի գծով</t>
  </si>
  <si>
    <t>ա)</t>
  </si>
  <si>
    <t xml:space="preserve">բ) </t>
  </si>
  <si>
    <t xml:space="preserve">ընթացիկ, այդ թվում՝ </t>
  </si>
  <si>
    <t>ՏԵՂԵԿԱՆՔ</t>
  </si>
  <si>
    <t>Գույքագրման և վերագնահատման գծով</t>
  </si>
  <si>
    <t>Պարտադիր վճարների գծով</t>
  </si>
  <si>
    <t>Այլ արտահոսքերի գծով</t>
  </si>
  <si>
    <t>/ստորագրություն/</t>
  </si>
  <si>
    <t>/անուն, ազգանուն/</t>
  </si>
  <si>
    <t>ԸՆԴԱՄԵՆԸ</t>
  </si>
  <si>
    <t>Դեբիտորական պարտքերի և կրեդիտորական պարտավորությունների վերաբերյալ</t>
  </si>
  <si>
    <t>հազ. դրամ</t>
  </si>
  <si>
    <t>Պարտապանի (պարտատիրոջ) անվանումը</t>
  </si>
  <si>
    <t>Բովանդակությունը</t>
  </si>
  <si>
    <t>Գումարը</t>
  </si>
  <si>
    <t>Պարտքի (պարտավորության) առաջացման ամիս/տարի</t>
  </si>
  <si>
    <t>Դեբիտորական պարտքեր</t>
  </si>
  <si>
    <t>Տրված կանխավճարներ, այդ թվում՝</t>
  </si>
  <si>
    <t>Դեբիտորական պարտքեր վաճարքների գծով, այդ թվում՝</t>
  </si>
  <si>
    <t>Կրեդիտորական պարտավորություններ</t>
  </si>
  <si>
    <t>Գումարի չափը 
/հազ.դրամ/</t>
  </si>
  <si>
    <t>Նախահաշվին կից ներկայացնել դրամական միջոցների մնացորդի վերաբերյալ բանկի քաղվածքը</t>
  </si>
  <si>
    <t xml:space="preserve"> վարձակալությամբ տրված տարածքների և դրանց դիմաց գանձված 
վարձավճարների վերաբերյալ</t>
  </si>
  <si>
    <t>«----» «------» 201--թ. մինչև «-----» «------» 201--թ.</t>
  </si>
  <si>
    <t xml:space="preserve">Տարածքը 
վարձակալած
 կազմակերպության
 անվանումը </t>
  </si>
  <si>
    <t>Վարձակալությամբ տրված տարածքի մակերեսը
 /քմ/</t>
  </si>
  <si>
    <t>Վարձակալության ժամկետը</t>
  </si>
  <si>
    <t>Ծանոթություն</t>
  </si>
  <si>
    <t>Տարեկան վարձավճարն 
ըստ պայմանագրի
 /դրամ/</t>
  </si>
  <si>
    <t>Վարձակալությամբ տրված տարածքի իրավական հիմքը 
/Երևանի քաղաքապետի որոշում/</t>
  </si>
  <si>
    <t>Գործունեության 
բնույթը</t>
  </si>
  <si>
    <t xml:space="preserve">               Ն  Ա  Խ  Ա  Հ  Ա  Շ  Ի  Վ</t>
  </si>
  <si>
    <t>I եռամսյակ</t>
  </si>
  <si>
    <t>կիսամյակ</t>
  </si>
  <si>
    <t>տարեկան</t>
  </si>
  <si>
    <t>Ընդամենը դրամական միջոցների արտահոսքեր՝ այդ թվում,</t>
  </si>
  <si>
    <t>Հոդված</t>
  </si>
  <si>
    <t>Այլ եկամուտներից, որից՝</t>
  </si>
  <si>
    <t>Տարբերություն
ավելացում (+)
նվազեցում (-)</t>
  </si>
  <si>
    <t xml:space="preserve">չփոխհատուցվող հարկերի գծով </t>
  </si>
  <si>
    <r>
      <t xml:space="preserve">Նախորդ 
ժամանակա-
շրջանի
</t>
    </r>
    <r>
      <rPr>
        <b/>
        <u val="single"/>
        <sz val="9"/>
        <rFont val="GHEA Grapalat"/>
        <family val="3"/>
      </rPr>
      <t>փաստացի
կատարողական</t>
    </r>
  </si>
  <si>
    <r>
      <t xml:space="preserve">Հաշվետու 
ժամանակա-
շրջանի
</t>
    </r>
    <r>
      <rPr>
        <b/>
        <u val="single"/>
        <sz val="9"/>
        <rFont val="GHEA Grapalat"/>
        <family val="3"/>
      </rPr>
      <t>նախատեսվող
դրամական հոսքերի
նախահաշիվ</t>
    </r>
  </si>
  <si>
    <t>Ներքին գործուղումների գծով</t>
  </si>
  <si>
    <t>Նախագծահետազոտական ծախսերի գծով</t>
  </si>
  <si>
    <t>շենքերի և կառույցների ընթացիկ նորոգում և պահպանում</t>
  </si>
  <si>
    <t>մեքենաների և սարքավորումների ընթացիկ նորոգում և պահպանում</t>
  </si>
  <si>
    <t xml:space="preserve">գրասենյակային նյութեր և հագուստ </t>
  </si>
  <si>
    <t>վերապատրաստման և ուսուցման նյութեր (աշխատողների զարգացման)</t>
  </si>
  <si>
    <t xml:space="preserve">առողջապահական և լաբորատոր նյութեր </t>
  </si>
  <si>
    <t>հատուկ նպատակային այլ նյութեր</t>
  </si>
  <si>
    <t>Շենքերի և շինությունների ձեռքբերում</t>
  </si>
  <si>
    <t>Շենքերի և շինությունների կառուցում</t>
  </si>
  <si>
    <t>Այլ վարչական գույք և սարքավորումներ</t>
  </si>
  <si>
    <t>5,1,1</t>
  </si>
  <si>
    <t>5,1,2</t>
  </si>
  <si>
    <t>5,1,3</t>
  </si>
  <si>
    <t>5,1,4</t>
  </si>
  <si>
    <t>կենցաղային և հանրային սննդի նյութեր</t>
  </si>
  <si>
    <t>Աշխատավարձի և հավելավճարների գծով, որից՝</t>
  </si>
  <si>
    <t>Աշխատողների աշխատավարձերի և հավելավճարների գծով</t>
  </si>
  <si>
    <t>Շարունակական ծախսերի գծով, որից`</t>
  </si>
  <si>
    <t>Գործուղումների և շրջագայությունների ծախսերի գծով, 
որից`</t>
  </si>
  <si>
    <t>գործառնական և բանկային ծառայությունների ծախսերի գծով</t>
  </si>
  <si>
    <t>էներգետիկ ծառայությունների գծով</t>
  </si>
  <si>
    <t>կոմունալ ծառայությունների գծով</t>
  </si>
  <si>
    <t>կապի ծառայությունների գծով</t>
  </si>
  <si>
    <t>ապահովագրական ծախսերի գծով</t>
  </si>
  <si>
    <t>գույքի և սարքավորումների վարձակալության գծով</t>
  </si>
  <si>
    <t>Պայմանագրային այլ ծառայությունների ձեռքբերման գծով, որից՝</t>
  </si>
  <si>
    <t xml:space="preserve">վարչական ծառայությունների գծով </t>
  </si>
  <si>
    <t xml:space="preserve">համակարգչային ծառայությունների գծով </t>
  </si>
  <si>
    <t xml:space="preserve">աշխատակազմի մասնագիտական զարգացման ծառայությունների գծով  </t>
  </si>
  <si>
    <t xml:space="preserve">տեղեկատվական ծառայությունների գծով </t>
  </si>
  <si>
    <t xml:space="preserve">կենցաղային և հանրային սննդի ծառայությունների գծով  </t>
  </si>
  <si>
    <t xml:space="preserve">ընդհանուր բնույթի այլ ծառայությունների գծով </t>
  </si>
  <si>
    <t>Այլ մասնագիտական ծառայությունների գծով, որից՝</t>
  </si>
  <si>
    <t>Ընթացիկ նորոգման և պահպանման գծով, որից</t>
  </si>
  <si>
    <t>Նյութերի /ապրանքներ/ ձեռքբերման գծով, որից</t>
  </si>
  <si>
    <t>Հարկերի, պարտադիր վճարների և տույժերի գծով, որից՝</t>
  </si>
  <si>
    <t>Ոչ ֆինանսական ակտիվների գծով, այդ թվում՝</t>
  </si>
  <si>
    <t>Մեքենաներ և սարքավորումների ձեռք բերման գծով, այդ թվում՝</t>
  </si>
  <si>
    <t>Շենքերի և շինությունների հիմնական վերանորոգում</t>
  </si>
  <si>
    <t>Ոչ նյութական հիմնական միջոցների ձեռքբերում</t>
  </si>
  <si>
    <t>Մեքենաներ և սարքավորումների ձեռք բերման գծով, 
այդ թվում՝</t>
  </si>
  <si>
    <t>ԸՆԹԱՑԻԿ ԵԿԱՄՈՒՏՆԵՐ</t>
  </si>
  <si>
    <t>1,2,1</t>
  </si>
  <si>
    <t>1,2,2</t>
  </si>
  <si>
    <t>1,2,3</t>
  </si>
  <si>
    <t>Այլ ծառայություններից</t>
  </si>
  <si>
    <t>1,3,1</t>
  </si>
  <si>
    <t>Պետական պատվերի շրջանակներում մատուցած
ծառայություններից</t>
  </si>
  <si>
    <t>ԸՆԴԱՄԵՆԸ  ԵԿԱՄՈՒՏՆԵՐ, այդ թվում՝</t>
  </si>
  <si>
    <t>ԸՆԴԱՄԵՆԸ  ԾԱԽՍԵՐ, այդ թվում՝</t>
  </si>
  <si>
    <t>Դրամական ազատ մնացորդը 
հաշվետու ժամանակաշրջանի վերջին</t>
  </si>
  <si>
    <t>Դրամական ազատ մնացորդը 
հաշվետու ժամանակաշրջանի սկզբին</t>
  </si>
  <si>
    <t>«---------------------------------»    -ի</t>
  </si>
  <si>
    <t xml:space="preserve">Դրամական ազատ մնացորդը 
հաշվետու ժամանակաշրջանի սկզբին  </t>
  </si>
  <si>
    <t>Դեբիտորական պարտք</t>
  </si>
  <si>
    <t>վառելիք</t>
  </si>
  <si>
    <t>Բանվորի ծառայության գծով</t>
  </si>
  <si>
    <t>Բուժ․սարքավորումների չափագրում, ընթացիկ նորոգում, պահպանում</t>
  </si>
  <si>
    <t>Մ. Միքայելյան</t>
  </si>
  <si>
    <t>Ա. Դավթյան</t>
  </si>
  <si>
    <t>Դրամական խրախուսումների և վճարովի ծառայությունների գծով</t>
  </si>
  <si>
    <t xml:space="preserve">«Անդրանիկ Պետրոսյանի անվան Բյուրեղավանի քաղաքային պոլիկլինիկա» ՓԲԸ-ի </t>
  </si>
  <si>
    <t>Կանխարգելիչ բուժզննման գծով</t>
  </si>
  <si>
    <t>չփոխհատուցվող հարկերի գծով (գույքահարկ)</t>
  </si>
  <si>
    <t>Այլ ծառայություններից (ԱՊՊԱ)</t>
  </si>
  <si>
    <t>Բժշկական սարքավորում</t>
  </si>
  <si>
    <t>Ալյ նյութեր</t>
  </si>
  <si>
    <t xml:space="preserve">«ԱՆԴՐԱՆԻԿ ՊԵՏՐՈՍՅԱՆԻ ԱՆՎԱՆ ԲՅՈՒՐԵՂԱՎԱՆԻ ՔԱՂԱՔԱՅԻՆ ՊՈԼԻԿԼԻՆԻԿԱ » ՓԲԸ-Ի </t>
  </si>
  <si>
    <t>ՀԱՄԱՅՆՔԻ ՂԵԿԱՎԱՐ՝</t>
  </si>
  <si>
    <t>ՀԱԿՈԲ ԲԱԼԱՍՅԱՆ</t>
  </si>
  <si>
    <t>Էպիդիմիոլոգիական ծառայություններ</t>
  </si>
  <si>
    <t>ՊԱԳ</t>
  </si>
  <si>
    <t>ԱԱՊ</t>
  </si>
  <si>
    <t xml:space="preserve"> 2022Թ. ՖԻՆԱՆՍԱԿԱՆ ԳՈՐԾՈՒՆԵՈՒԹՅԱՆ </t>
  </si>
  <si>
    <t xml:space="preserve">Այլ արտահոսքերի գծով </t>
  </si>
  <si>
    <t>2021թ. փաստացի և 2021թ. նախահաշվի  համեմատական ցուցանիշների վերաբերյալ</t>
  </si>
  <si>
    <t xml:space="preserve">2021թ. ՓԱՍՏԱՑԻ ԵՎ 2022Թ. ՆԱԽԱՏԵՍՎՈՂ ԴՐԱՄԱԿԱՆ ՄԻՋՈՑՆԵՐԻ ՆԱԽԱՀԱՇԻՎՆԵՐԻ ՀԱՄԵՄԱՏԱԿԱՆ ՑՈՒՑԱՆԻՇՆԵՐԻ ՎԵՐԱԲԵՐՅԱԼ  </t>
  </si>
  <si>
    <t xml:space="preserve"> 01. 01. 2021թ. – 31. 12. 2021թ.</t>
  </si>
  <si>
    <t>ՀԷՑ</t>
  </si>
  <si>
    <t>Էլ․ էներգիայի միացման կանխավճար</t>
  </si>
  <si>
    <t>10.2021.</t>
  </si>
  <si>
    <t>Ապահովագրական ընկերություններ</t>
  </si>
  <si>
    <t>11․2021-12․2021</t>
  </si>
  <si>
    <t>ՊԱԳ (Covid-19 լրավճար)</t>
  </si>
  <si>
    <t>Պատվաստման գծով</t>
  </si>
  <si>
    <t>12․2021</t>
  </si>
  <si>
    <t>Մատակարար կազմակերպություններ</t>
  </si>
  <si>
    <t>Գնումների գծով</t>
  </si>
  <si>
    <t>01․2021-12․2021</t>
  </si>
  <si>
    <t>Մ․ Միքայելյան</t>
  </si>
  <si>
    <t>Փոխառություն</t>
  </si>
  <si>
    <t>07․2021</t>
  </si>
  <si>
    <t>ՊԵԿ</t>
  </si>
  <si>
    <t>Հարկեր, պարտադիր վճարներ</t>
  </si>
  <si>
    <t>Աշխատակիցներ</t>
  </si>
  <si>
    <t>Covid-19 լրավճար</t>
  </si>
  <si>
    <t>11․2021</t>
  </si>
  <si>
    <t>Աշխատավարձ</t>
  </si>
  <si>
    <t>Դրամական միջոցների մնացորդ առ 31.12.2021թ.</t>
  </si>
  <si>
    <r>
      <t xml:space="preserve">2021
</t>
    </r>
    <r>
      <rPr>
        <b/>
        <u val="single"/>
        <sz val="9"/>
        <rFont val="GHEA Grapalat"/>
        <family val="3"/>
      </rPr>
      <t>փաստացի
կատարողական</t>
    </r>
  </si>
  <si>
    <r>
      <t>2021</t>
    </r>
    <r>
      <rPr>
        <b/>
        <u val="single"/>
        <sz val="9"/>
        <rFont val="GHEA Grapalat"/>
        <family val="3"/>
      </rPr>
      <t xml:space="preserve">
նախահաշիվ</t>
    </r>
  </si>
  <si>
    <t>Ստացված կանխավճարներ, այդ թվում՝</t>
  </si>
  <si>
    <t>1.2,1</t>
  </si>
  <si>
    <t xml:space="preserve">            </t>
  </si>
  <si>
    <r>
      <rPr>
        <b/>
        <sz val="10"/>
        <rFont val="GHEA Mariam"/>
        <family val="3"/>
      </rPr>
      <t>Հավելված N 1</t>
    </r>
    <r>
      <rPr>
        <sz val="10"/>
        <rFont val="GHEA Mariam"/>
        <family val="3"/>
      </rPr>
      <t xml:space="preserve">
Բյուրեղավան  համայնքի ավագանու
2022 թվականի ապրիլի 15 - ի  N 22 -Ա   որոշման</t>
    </r>
  </si>
  <si>
    <r>
      <rPr>
        <b/>
        <sz val="10"/>
        <rFont val="GHEA Mariam"/>
        <family val="3"/>
      </rPr>
      <t>Հավելված N 2</t>
    </r>
    <r>
      <rPr>
        <sz val="10"/>
        <rFont val="GHEA Mariam"/>
        <family val="3"/>
      </rPr>
      <t xml:space="preserve">
Բյուրեղավան  համայնքի ավագանու
2022 թվականի ապրիլի 15 - ի  N 22 -Ա   որոշման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</si>
</sst>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\ _֏_-;\-* #,##0\ _֏_-;_-* &quot;-&quot;\ _֏_-;_-@_-"/>
    <numFmt numFmtId="175" formatCode="_-* #,##0.00\ _֏_-;\-* #,##0.00\ _֏_-;_-* &quot;-&quot;??\ _֏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b/>
      <sz val="14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u val="single"/>
      <sz val="10"/>
      <name val="GHEA Grapalat"/>
      <family val="3"/>
    </font>
    <font>
      <b/>
      <u val="single"/>
      <sz val="12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4"/>
      <name val="Sylfaen"/>
      <family val="1"/>
    </font>
    <font>
      <sz val="8"/>
      <name val="Sylfaen"/>
      <family val="1"/>
    </font>
    <font>
      <b/>
      <sz val="10"/>
      <name val="Sylfaen"/>
      <family val="1"/>
    </font>
    <font>
      <sz val="10"/>
      <color indexed="8"/>
      <name val="Sylfaen"/>
      <family val="1"/>
    </font>
    <font>
      <sz val="9"/>
      <color indexed="8"/>
      <name val="Sylfaen"/>
      <family val="1"/>
    </font>
    <font>
      <b/>
      <u val="single"/>
      <sz val="9"/>
      <name val="GHEA Grapalat"/>
      <family val="3"/>
    </font>
    <font>
      <b/>
      <sz val="8"/>
      <name val="Sylfaen"/>
      <family val="1"/>
    </font>
    <font>
      <b/>
      <sz val="10"/>
      <color indexed="8"/>
      <name val="Sylfaen"/>
      <family val="1"/>
    </font>
    <font>
      <b/>
      <sz val="9"/>
      <name val="Sylfaen"/>
      <family val="1"/>
    </font>
    <font>
      <i/>
      <sz val="10"/>
      <name val="Arial Armenian"/>
      <family val="2"/>
    </font>
    <font>
      <sz val="10"/>
      <name val="GHEA Mariam"/>
      <family val="3"/>
    </font>
    <font>
      <b/>
      <sz val="10"/>
      <name val="GHEA Mariam"/>
      <family val="3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b/>
      <sz val="12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theme="1"/>
      <name val="Calibri"/>
      <family val="2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9" fillId="0" borderId="0">
      <alignment/>
      <protection/>
    </xf>
  </cellStyleXfs>
  <cellXfs count="269">
    <xf numFmtId="0" fontId="0" fillId="0" borderId="0" xfId="0" applyAlignment="1">
      <alignment/>
    </xf>
    <xf numFmtId="0" fontId="23" fillId="0" borderId="10" xfId="69" applyFont="1" applyBorder="1" applyAlignment="1">
      <alignment horizontal="center" vertical="center" wrapText="1"/>
      <protection/>
    </xf>
    <xf numFmtId="0" fontId="29" fillId="0" borderId="0" xfId="57" applyFont="1" applyBorder="1" applyAlignment="1" applyProtection="1">
      <alignment horizontal="center" vertical="center"/>
      <protection locked="0"/>
    </xf>
    <xf numFmtId="0" fontId="21" fillId="0" borderId="0" xfId="57" applyFont="1" applyAlignment="1" applyProtection="1">
      <alignment vertical="center"/>
      <protection locked="0"/>
    </xf>
    <xf numFmtId="0" fontId="24" fillId="0" borderId="0" xfId="57" applyFont="1" applyAlignment="1" applyProtection="1">
      <alignment vertical="center"/>
      <protection locked="0"/>
    </xf>
    <xf numFmtId="184" fontId="21" fillId="0" borderId="11" xfId="57" applyNumberFormat="1" applyFont="1" applyBorder="1" applyAlignment="1" applyProtection="1">
      <alignment horizontal="center" vertical="center" wrapText="1"/>
      <protection locked="0"/>
    </xf>
    <xf numFmtId="0" fontId="25" fillId="0" borderId="0" xfId="57" applyFont="1" applyAlignment="1" applyProtection="1">
      <alignment vertical="center"/>
      <protection locked="0"/>
    </xf>
    <xf numFmtId="0" fontId="21" fillId="0" borderId="0" xfId="57" applyFont="1" applyAlignment="1" applyProtection="1">
      <alignment horizontal="center" vertical="center"/>
      <protection locked="0"/>
    </xf>
    <xf numFmtId="0" fontId="25" fillId="0" borderId="0" xfId="57" applyFont="1" applyAlignment="1" applyProtection="1">
      <alignment horizontal="center" vertical="center"/>
      <protection locked="0"/>
    </xf>
    <xf numFmtId="0" fontId="25" fillId="0" borderId="0" xfId="57" applyFont="1" applyAlignment="1" applyProtection="1">
      <alignment horizontal="left" vertical="center"/>
      <protection locked="0"/>
    </xf>
    <xf numFmtId="0" fontId="52" fillId="0" borderId="0" xfId="69" applyFont="1" applyAlignment="1">
      <alignment horizontal="center" vertical="center" wrapText="1"/>
      <protection/>
    </xf>
    <xf numFmtId="0" fontId="53" fillId="0" borderId="0" xfId="69" applyFont="1" applyAlignment="1">
      <alignment horizontal="center" vertical="center" wrapText="1"/>
      <protection/>
    </xf>
    <xf numFmtId="0" fontId="52" fillId="0" borderId="0" xfId="69" applyFont="1" applyAlignment="1">
      <alignment horizontal="left" vertical="center" wrapText="1"/>
      <protection/>
    </xf>
    <xf numFmtId="0" fontId="25" fillId="0" borderId="0" xfId="69" applyFont="1" applyAlignment="1">
      <alignment horizontal="left" vertical="center" wrapText="1"/>
      <protection/>
    </xf>
    <xf numFmtId="0" fontId="23" fillId="0" borderId="0" xfId="69" applyFont="1" applyAlignment="1">
      <alignment horizontal="center" vertical="center" wrapText="1"/>
      <protection/>
    </xf>
    <xf numFmtId="0" fontId="54" fillId="0" borderId="0" xfId="69" applyFont="1" applyAlignment="1">
      <alignment horizontal="center" vertical="center" wrapText="1"/>
      <protection/>
    </xf>
    <xf numFmtId="0" fontId="22" fillId="0" borderId="0" xfId="69" applyFont="1" applyAlignment="1">
      <alignment horizontal="left" vertical="center"/>
      <protection/>
    </xf>
    <xf numFmtId="0" fontId="22" fillId="0" borderId="12" xfId="69" applyFont="1" applyBorder="1" applyAlignment="1">
      <alignment vertical="center" wrapText="1"/>
      <protection/>
    </xf>
    <xf numFmtId="0" fontId="22" fillId="0" borderId="0" xfId="57" applyFont="1" applyAlignment="1" applyProtection="1">
      <alignment vertical="center"/>
      <protection locked="0"/>
    </xf>
    <xf numFmtId="0" fontId="21" fillId="0" borderId="0" xfId="57" applyFont="1" applyAlignment="1" applyProtection="1">
      <alignment wrapText="1"/>
      <protection locked="0"/>
    </xf>
    <xf numFmtId="0" fontId="24" fillId="0" borderId="0" xfId="57" applyFont="1" applyAlignment="1" applyProtection="1">
      <alignment wrapText="1"/>
      <protection locked="0"/>
    </xf>
    <xf numFmtId="0" fontId="21" fillId="0" borderId="0" xfId="57" applyFont="1" applyProtection="1">
      <alignment/>
      <protection locked="0"/>
    </xf>
    <xf numFmtId="0" fontId="29" fillId="0" borderId="0" xfId="57" applyFont="1" applyAlignment="1" applyProtection="1">
      <alignment vertical="center"/>
      <protection locked="0"/>
    </xf>
    <xf numFmtId="0" fontId="21" fillId="0" borderId="13" xfId="57" applyFont="1" applyBorder="1" applyAlignment="1" applyProtection="1">
      <alignment horizontal="left" vertical="center" wrapText="1"/>
      <protection locked="0"/>
    </xf>
    <xf numFmtId="0" fontId="21" fillId="0" borderId="11" xfId="57" applyFont="1" applyBorder="1" applyAlignment="1" applyProtection="1">
      <alignment horizontal="center" vertical="center" wrapText="1"/>
      <protection locked="0"/>
    </xf>
    <xf numFmtId="184" fontId="22" fillId="0" borderId="11" xfId="57" applyNumberFormat="1" applyFont="1" applyBorder="1" applyAlignment="1" applyProtection="1">
      <alignment horizontal="center" vertical="center"/>
      <protection locked="0"/>
    </xf>
    <xf numFmtId="0" fontId="25" fillId="0" borderId="0" xfId="57" applyFont="1" applyAlignment="1" applyProtection="1">
      <alignment vertical="center" wrapText="1"/>
      <protection locked="0"/>
    </xf>
    <xf numFmtId="0" fontId="21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25" fillId="0" borderId="0" xfId="59" applyFont="1" applyAlignment="1">
      <alignment horizontal="center" vertical="center" wrapText="1"/>
      <protection/>
    </xf>
    <xf numFmtId="0" fontId="21" fillId="0" borderId="11" xfId="59" applyFont="1" applyBorder="1" applyAlignment="1">
      <alignment vertical="center" wrapText="1"/>
      <protection/>
    </xf>
    <xf numFmtId="184" fontId="21" fillId="0" borderId="11" xfId="59" applyNumberFormat="1" applyFont="1" applyBorder="1" applyAlignment="1">
      <alignment horizontal="center" vertical="center" wrapText="1"/>
      <protection/>
    </xf>
    <xf numFmtId="0" fontId="22" fillId="0" borderId="0" xfId="59" applyFont="1" applyAlignment="1">
      <alignment vertical="center" wrapText="1"/>
      <protection/>
    </xf>
    <xf numFmtId="0" fontId="22" fillId="0" borderId="11" xfId="59" applyFont="1" applyBorder="1" applyAlignment="1">
      <alignment vertical="center" wrapText="1"/>
      <protection/>
    </xf>
    <xf numFmtId="184" fontId="22" fillId="0" borderId="11" xfId="59" applyNumberFormat="1" applyFont="1" applyBorder="1" applyAlignment="1">
      <alignment horizontal="center" vertical="center" wrapText="1"/>
      <protection/>
    </xf>
    <xf numFmtId="0" fontId="21" fillId="0" borderId="11" xfId="59" applyFont="1" applyBorder="1" applyAlignment="1">
      <alignment horizontal="center" vertical="center" wrapText="1"/>
      <protection/>
    </xf>
    <xf numFmtId="0" fontId="55" fillId="0" borderId="0" xfId="69" applyFont="1" applyAlignment="1">
      <alignment horizontal="right" vertical="center" wrapText="1"/>
      <protection/>
    </xf>
    <xf numFmtId="0" fontId="31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hidden="1"/>
    </xf>
    <xf numFmtId="0" fontId="31" fillId="0" borderId="0" xfId="0" applyFont="1" applyAlignment="1" applyProtection="1">
      <alignment vertical="center" wrapText="1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184" fontId="31" fillId="0" borderId="11" xfId="6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hidden="1"/>
    </xf>
    <xf numFmtId="0" fontId="18" fillId="0" borderId="11" xfId="0" applyFont="1" applyBorder="1" applyAlignment="1" applyProtection="1">
      <alignment horizontal="center" vertical="center"/>
      <protection locked="0"/>
    </xf>
    <xf numFmtId="184" fontId="34" fillId="0" borderId="0" xfId="0" applyNumberFormat="1" applyFont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185" fontId="18" fillId="0" borderId="11" xfId="60" applyNumberFormat="1" applyFont="1" applyBorder="1" applyAlignment="1" applyProtection="1">
      <alignment horizontal="left" vertical="center" wrapText="1"/>
      <protection locked="0"/>
    </xf>
    <xf numFmtId="185" fontId="33" fillId="24" borderId="11" xfId="60" applyNumberFormat="1" applyFont="1" applyFill="1" applyBorder="1" applyAlignment="1" applyProtection="1">
      <alignment horizontal="left" vertical="center" wrapText="1"/>
      <protection hidden="1"/>
    </xf>
    <xf numFmtId="0" fontId="31" fillId="24" borderId="11" xfId="0" applyFont="1" applyFill="1" applyBorder="1" applyAlignment="1" applyProtection="1">
      <alignment horizontal="center" vertical="center"/>
      <protection hidden="1"/>
    </xf>
    <xf numFmtId="184" fontId="31" fillId="24" borderId="11" xfId="60" applyNumberFormat="1" applyFont="1" applyFill="1" applyBorder="1" applyAlignment="1" applyProtection="1">
      <alignment horizontal="center" vertical="center"/>
      <protection hidden="1"/>
    </xf>
    <xf numFmtId="0" fontId="38" fillId="24" borderId="11" xfId="0" applyFont="1" applyFill="1" applyBorder="1" applyAlignment="1" applyProtection="1">
      <alignment horizontal="left" vertical="center" wrapText="1"/>
      <protection hidden="1"/>
    </xf>
    <xf numFmtId="185" fontId="37" fillId="24" borderId="11" xfId="60" applyNumberFormat="1" applyFont="1" applyFill="1" applyBorder="1" applyAlignment="1" applyProtection="1">
      <alignment horizontal="left" vertical="center" wrapText="1"/>
      <protection hidden="1"/>
    </xf>
    <xf numFmtId="0" fontId="18" fillId="0" borderId="11" xfId="0" applyFont="1" applyBorder="1" applyAlignment="1" applyProtection="1">
      <alignment horizontal="left" vertical="center"/>
      <protection locked="0"/>
    </xf>
    <xf numFmtId="0" fontId="18" fillId="0" borderId="11" xfId="0" applyFont="1" applyBorder="1" applyAlignment="1" applyProtection="1">
      <alignment vertical="center"/>
      <protection locked="0"/>
    </xf>
    <xf numFmtId="0" fontId="38" fillId="0" borderId="11" xfId="0" applyFont="1" applyBorder="1" applyAlignment="1" applyProtection="1">
      <alignment horizontal="left" vertical="center" wrapText="1"/>
      <protection locked="0"/>
    </xf>
    <xf numFmtId="0" fontId="39" fillId="0" borderId="11" xfId="0" applyFont="1" applyBorder="1" applyAlignment="1" applyProtection="1">
      <alignment horizontal="left" vertical="center"/>
      <protection locked="0"/>
    </xf>
    <xf numFmtId="0" fontId="21" fillId="0" borderId="0" xfId="57" applyFont="1" applyAlignment="1" applyProtection="1">
      <alignment horizontal="right" vertical="center"/>
      <protection locked="0"/>
    </xf>
    <xf numFmtId="0" fontId="29" fillId="0" borderId="11" xfId="57" applyFont="1" applyBorder="1" applyAlignment="1" applyProtection="1">
      <alignment horizontal="center" vertical="center" wrapText="1"/>
      <protection locked="0"/>
    </xf>
    <xf numFmtId="0" fontId="29" fillId="0" borderId="13" xfId="57" applyFont="1" applyBorder="1" applyAlignment="1" applyProtection="1">
      <alignment horizontal="center" vertical="center" wrapText="1"/>
      <protection locked="0"/>
    </xf>
    <xf numFmtId="0" fontId="30" fillId="0" borderId="11" xfId="57" applyFont="1" applyBorder="1" applyAlignment="1" applyProtection="1">
      <alignment horizontal="center" vertical="center" wrapText="1"/>
      <protection locked="0"/>
    </xf>
    <xf numFmtId="0" fontId="26" fillId="0" borderId="0" xfId="57" applyFont="1" applyAlignment="1" applyProtection="1">
      <alignment horizontal="center" vertical="center" wrapText="1"/>
      <protection locked="0"/>
    </xf>
    <xf numFmtId="0" fontId="25" fillId="0" borderId="11" xfId="57" applyFont="1" applyBorder="1" applyAlignment="1" applyProtection="1">
      <alignment horizontal="center" vertical="center"/>
      <protection locked="0"/>
    </xf>
    <xf numFmtId="0" fontId="22" fillId="0" borderId="11" xfId="57" applyFont="1" applyBorder="1" applyAlignment="1" applyProtection="1">
      <alignment vertical="center" wrapText="1"/>
      <protection locked="0"/>
    </xf>
    <xf numFmtId="0" fontId="29" fillId="0" borderId="0" xfId="57" applyFont="1" applyAlignment="1" applyProtection="1">
      <alignment horizontal="center" vertical="center"/>
      <protection locked="0"/>
    </xf>
    <xf numFmtId="0" fontId="25" fillId="0" borderId="0" xfId="57" applyFont="1" applyBorder="1" applyAlignment="1" applyProtection="1">
      <alignment vertical="center"/>
      <protection locked="0"/>
    </xf>
    <xf numFmtId="0" fontId="25" fillId="0" borderId="0" xfId="57" applyFont="1" applyAlignment="1" applyProtection="1">
      <alignment horizontal="right" vertical="center"/>
      <protection locked="0"/>
    </xf>
    <xf numFmtId="0" fontId="25" fillId="24" borderId="11" xfId="57" applyFont="1" applyFill="1" applyBorder="1" applyAlignment="1" applyProtection="1">
      <alignment horizontal="center" vertical="center" wrapText="1"/>
      <protection hidden="1"/>
    </xf>
    <xf numFmtId="0" fontId="25" fillId="24" borderId="13" xfId="57" applyFont="1" applyFill="1" applyBorder="1" applyAlignment="1" applyProtection="1">
      <alignment horizontal="center" vertical="center" wrapText="1"/>
      <protection hidden="1"/>
    </xf>
    <xf numFmtId="184" fontId="25" fillId="24" borderId="11" xfId="57" applyNumberFormat="1" applyFont="1" applyFill="1" applyBorder="1" applyAlignment="1" applyProtection="1">
      <alignment horizontal="center" vertical="center" wrapText="1"/>
      <protection hidden="1"/>
    </xf>
    <xf numFmtId="0" fontId="25" fillId="24" borderId="13" xfId="57" applyFont="1" applyFill="1" applyBorder="1" applyAlignment="1" applyProtection="1">
      <alignment horizontal="left" vertical="center" wrapText="1"/>
      <protection hidden="1"/>
    </xf>
    <xf numFmtId="0" fontId="22" fillId="24" borderId="11" xfId="57" applyFont="1" applyFill="1" applyBorder="1" applyAlignment="1" applyProtection="1">
      <alignment horizontal="center" vertical="center" wrapText="1"/>
      <protection hidden="1"/>
    </xf>
    <xf numFmtId="0" fontId="22" fillId="24" borderId="14" xfId="57" applyFont="1" applyFill="1" applyBorder="1" applyAlignment="1" applyProtection="1">
      <alignment vertical="center"/>
      <protection hidden="1"/>
    </xf>
    <xf numFmtId="0" fontId="22" fillId="24" borderId="11" xfId="57" applyFont="1" applyFill="1" applyBorder="1" applyAlignment="1" applyProtection="1">
      <alignment horizontal="left" vertical="center" wrapText="1"/>
      <protection hidden="1"/>
    </xf>
    <xf numFmtId="184" fontId="22" fillId="24" borderId="11" xfId="57" applyNumberFormat="1" applyFont="1" applyFill="1" applyBorder="1" applyAlignment="1" applyProtection="1">
      <alignment horizontal="center" vertical="center" wrapText="1"/>
      <protection hidden="1"/>
    </xf>
    <xf numFmtId="0" fontId="21" fillId="24" borderId="11" xfId="57" applyFont="1" applyFill="1" applyBorder="1" applyAlignment="1" applyProtection="1">
      <alignment horizontal="center" vertical="center" wrapText="1"/>
      <protection hidden="1"/>
    </xf>
    <xf numFmtId="184" fontId="21" fillId="24" borderId="11" xfId="57" applyNumberFormat="1" applyFont="1" applyFill="1" applyBorder="1" applyAlignment="1" applyProtection="1">
      <alignment horizontal="center" vertical="center" wrapText="1"/>
      <protection hidden="1"/>
    </xf>
    <xf numFmtId="0" fontId="22" fillId="24" borderId="11" xfId="57" applyFont="1" applyFill="1" applyBorder="1" applyAlignment="1" applyProtection="1">
      <alignment horizontal="center" vertical="center"/>
      <protection hidden="1"/>
    </xf>
    <xf numFmtId="0" fontId="22" fillId="24" borderId="11" xfId="57" applyFont="1" applyFill="1" applyBorder="1" applyAlignment="1" applyProtection="1">
      <alignment vertical="center"/>
      <protection hidden="1"/>
    </xf>
    <xf numFmtId="184" fontId="22" fillId="24" borderId="11" xfId="57" applyNumberFormat="1" applyFont="1" applyFill="1" applyBorder="1" applyAlignment="1" applyProtection="1">
      <alignment horizontal="center" vertical="center"/>
      <protection hidden="1"/>
    </xf>
    <xf numFmtId="0" fontId="21" fillId="0" borderId="11" xfId="0" applyFont="1" applyBorder="1" applyAlignment="1" applyProtection="1">
      <alignment horizontal="center" vertical="center"/>
      <protection locked="0"/>
    </xf>
    <xf numFmtId="184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6" fillId="24" borderId="11" xfId="0" applyFont="1" applyFill="1" applyBorder="1" applyAlignment="1" applyProtection="1">
      <alignment horizontal="center" vertical="center"/>
      <protection hidden="1"/>
    </xf>
    <xf numFmtId="0" fontId="21" fillId="24" borderId="11" xfId="0" applyFont="1" applyFill="1" applyBorder="1" applyAlignment="1" applyProtection="1">
      <alignment vertical="center"/>
      <protection hidden="1"/>
    </xf>
    <xf numFmtId="0" fontId="21" fillId="24" borderId="11" xfId="0" applyFont="1" applyFill="1" applyBorder="1" applyAlignment="1" applyProtection="1">
      <alignment horizontal="center" vertical="center"/>
      <protection hidden="1"/>
    </xf>
    <xf numFmtId="1" fontId="33" fillId="24" borderId="11" xfId="60" applyNumberFormat="1" applyFont="1" applyFill="1" applyBorder="1" applyAlignment="1" applyProtection="1">
      <alignment horizontal="center" vertical="center"/>
      <protection hidden="1"/>
    </xf>
    <xf numFmtId="1" fontId="31" fillId="24" borderId="11" xfId="60" applyNumberFormat="1" applyFont="1" applyFill="1" applyBorder="1" applyAlignment="1" applyProtection="1">
      <alignment horizontal="center" vertical="center"/>
      <protection hidden="1"/>
    </xf>
    <xf numFmtId="1" fontId="31" fillId="0" borderId="11" xfId="60" applyNumberFormat="1" applyFont="1" applyBorder="1" applyAlignment="1" applyProtection="1">
      <alignment horizontal="center" vertical="center"/>
      <protection locked="0"/>
    </xf>
    <xf numFmtId="1" fontId="18" fillId="0" borderId="11" xfId="60" applyNumberFormat="1" applyFont="1" applyBorder="1" applyAlignment="1" applyProtection="1">
      <alignment horizontal="center" vertical="center"/>
      <protection locked="0"/>
    </xf>
    <xf numFmtId="1" fontId="21" fillId="0" borderId="0" xfId="57" applyNumberFormat="1" applyFont="1" applyAlignment="1" applyProtection="1">
      <alignment vertical="center"/>
      <protection locked="0"/>
    </xf>
    <xf numFmtId="1" fontId="29" fillId="0" borderId="0" xfId="57" applyNumberFormat="1" applyFont="1" applyBorder="1" applyAlignment="1" applyProtection="1">
      <alignment horizontal="center" vertical="center"/>
      <protection locked="0"/>
    </xf>
    <xf numFmtId="1" fontId="25" fillId="0" borderId="0" xfId="57" applyNumberFormat="1" applyFont="1" applyAlignment="1" applyProtection="1">
      <alignment horizontal="left" vertical="center"/>
      <protection locked="0"/>
    </xf>
    <xf numFmtId="0" fontId="34" fillId="0" borderId="0" xfId="60" applyFont="1" applyAlignment="1" applyProtection="1">
      <alignment vertical="center"/>
      <protection locked="0"/>
    </xf>
    <xf numFmtId="184" fontId="31" fillId="0" borderId="0" xfId="0" applyNumberFormat="1" applyFont="1" applyAlignment="1" applyProtection="1">
      <alignment horizontal="right" vertical="center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34" fillId="0" borderId="11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1" fontId="34" fillId="0" borderId="0" xfId="0" applyNumberFormat="1" applyFont="1" applyAlignment="1" applyProtection="1">
      <alignment vertical="center"/>
      <protection locked="0"/>
    </xf>
    <xf numFmtId="1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3" fillId="0" borderId="0" xfId="60" applyNumberFormat="1" applyFont="1" applyBorder="1" applyAlignment="1" applyProtection="1">
      <alignment horizontal="center" vertical="center"/>
      <protection locked="0"/>
    </xf>
    <xf numFmtId="185" fontId="33" fillId="0" borderId="0" xfId="60" applyNumberFormat="1" applyFont="1" applyBorder="1" applyAlignment="1" applyProtection="1">
      <alignment horizontal="left" vertical="center" wrapText="1"/>
      <protection locked="0"/>
    </xf>
    <xf numFmtId="1" fontId="31" fillId="0" borderId="0" xfId="0" applyNumberFormat="1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1" fontId="31" fillId="0" borderId="0" xfId="0" applyNumberFormat="1" applyFont="1" applyAlignment="1" applyProtection="1">
      <alignment vertical="center"/>
      <protection locked="0"/>
    </xf>
    <xf numFmtId="0" fontId="37" fillId="24" borderId="11" xfId="0" applyFont="1" applyFill="1" applyBorder="1" applyAlignment="1" applyProtection="1">
      <alignment horizontal="center" vertical="center"/>
      <protection hidden="1"/>
    </xf>
    <xf numFmtId="0" fontId="37" fillId="24" borderId="11" xfId="0" applyFont="1" applyFill="1" applyBorder="1" applyAlignment="1" applyProtection="1">
      <alignment horizontal="left" vertical="center"/>
      <protection hidden="1"/>
    </xf>
    <xf numFmtId="1" fontId="37" fillId="24" borderId="11" xfId="60" applyNumberFormat="1" applyFont="1" applyFill="1" applyBorder="1" applyAlignment="1" applyProtection="1">
      <alignment horizontal="center" vertical="center"/>
      <protection hidden="1"/>
    </xf>
    <xf numFmtId="184" fontId="37" fillId="24" borderId="11" xfId="60" applyNumberFormat="1" applyFont="1" applyFill="1" applyBorder="1" applyAlignment="1" applyProtection="1">
      <alignment horizontal="center" vertical="center"/>
      <protection hidden="1"/>
    </xf>
    <xf numFmtId="0" fontId="37" fillId="24" borderId="11" xfId="0" applyFont="1" applyFill="1" applyBorder="1" applyAlignment="1" applyProtection="1">
      <alignment horizontal="left" vertical="center" wrapText="1"/>
      <protection hidden="1"/>
    </xf>
    <xf numFmtId="0" fontId="42" fillId="24" borderId="11" xfId="0" applyFont="1" applyFill="1" applyBorder="1" applyAlignment="1" applyProtection="1">
      <alignment horizontal="left" vertical="center" wrapText="1"/>
      <protection hidden="1"/>
    </xf>
    <xf numFmtId="0" fontId="37" fillId="24" borderId="11" xfId="0" applyFont="1" applyFill="1" applyBorder="1" applyAlignment="1" applyProtection="1">
      <alignment vertical="center"/>
      <protection hidden="1"/>
    </xf>
    <xf numFmtId="0" fontId="37" fillId="24" borderId="11" xfId="0" applyFont="1" applyFill="1" applyBorder="1" applyAlignment="1" applyProtection="1">
      <alignment horizontal="center" vertical="center"/>
      <protection hidden="1"/>
    </xf>
    <xf numFmtId="0" fontId="37" fillId="24" borderId="11" xfId="0" applyFont="1" applyFill="1" applyBorder="1" applyAlignment="1" applyProtection="1">
      <alignment horizontal="left" vertical="center"/>
      <protection hidden="1"/>
    </xf>
    <xf numFmtId="1" fontId="37" fillId="24" borderId="11" xfId="60" applyNumberFormat="1" applyFont="1" applyFill="1" applyBorder="1" applyAlignment="1" applyProtection="1">
      <alignment horizontal="center" vertical="center"/>
      <protection hidden="1"/>
    </xf>
    <xf numFmtId="0" fontId="37" fillId="24" borderId="11" xfId="0" applyFont="1" applyFill="1" applyBorder="1" applyAlignment="1" applyProtection="1">
      <alignment horizontal="left" vertical="center" wrapText="1"/>
      <protection hidden="1"/>
    </xf>
    <xf numFmtId="184" fontId="37" fillId="0" borderId="11" xfId="60" applyNumberFormat="1" applyFont="1" applyBorder="1" applyAlignment="1" applyProtection="1">
      <alignment horizontal="center" vertical="center"/>
      <protection locked="0"/>
    </xf>
    <xf numFmtId="0" fontId="37" fillId="0" borderId="11" xfId="0" applyFont="1" applyBorder="1" applyAlignment="1" applyProtection="1">
      <alignment horizontal="left" vertical="center"/>
      <protection locked="0"/>
    </xf>
    <xf numFmtId="0" fontId="42" fillId="0" borderId="11" xfId="0" applyFont="1" applyBorder="1" applyAlignment="1" applyProtection="1">
      <alignment horizontal="left" vertical="center" wrapText="1"/>
      <protection locked="0"/>
    </xf>
    <xf numFmtId="1" fontId="37" fillId="0" borderId="11" xfId="60" applyNumberFormat="1" applyFont="1" applyBorder="1" applyAlignment="1" applyProtection="1">
      <alignment horizontal="center" vertical="center"/>
      <protection locked="0"/>
    </xf>
    <xf numFmtId="0" fontId="37" fillId="24" borderId="11" xfId="0" applyFont="1" applyFill="1" applyBorder="1" applyAlignment="1" applyProtection="1">
      <alignment vertical="center" wrapText="1"/>
      <protection hidden="1"/>
    </xf>
    <xf numFmtId="184" fontId="33" fillId="24" borderId="11" xfId="60" applyNumberFormat="1" applyFont="1" applyFill="1" applyBorder="1" applyAlignment="1" applyProtection="1">
      <alignment horizontal="center" vertical="center"/>
      <protection hidden="1"/>
    </xf>
    <xf numFmtId="184" fontId="34" fillId="0" borderId="0" xfId="0" applyNumberFormat="1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1" fontId="33" fillId="24" borderId="11" xfId="60" applyNumberFormat="1" applyFont="1" applyFill="1" applyBorder="1" applyAlignment="1" applyProtection="1">
      <alignment horizontal="center" vertical="center"/>
      <protection locked="0"/>
    </xf>
    <xf numFmtId="1" fontId="31" fillId="24" borderId="11" xfId="60" applyNumberFormat="1" applyFont="1" applyFill="1" applyBorder="1" applyAlignment="1" applyProtection="1">
      <alignment horizontal="center" vertical="center"/>
      <protection locked="0"/>
    </xf>
    <xf numFmtId="0" fontId="25" fillId="24" borderId="11" xfId="0" applyFont="1" applyFill="1" applyBorder="1" applyAlignment="1" applyProtection="1">
      <alignment horizontal="left" vertical="center"/>
      <protection hidden="1"/>
    </xf>
    <xf numFmtId="0" fontId="21" fillId="0" borderId="11" xfId="0" applyFont="1" applyBorder="1" applyAlignment="1" applyProtection="1">
      <alignment horizontal="left" vertical="center" wrapText="1"/>
      <protection locked="0"/>
    </xf>
    <xf numFmtId="0" fontId="31" fillId="25" borderId="11" xfId="0" applyFont="1" applyFill="1" applyBorder="1" applyAlignment="1" applyProtection="1">
      <alignment horizontal="center" vertical="center"/>
      <protection locked="0"/>
    </xf>
    <xf numFmtId="0" fontId="38" fillId="25" borderId="11" xfId="0" applyFont="1" applyFill="1" applyBorder="1" applyAlignment="1" applyProtection="1">
      <alignment horizontal="left" vertical="center" wrapText="1"/>
      <protection locked="0"/>
    </xf>
    <xf numFmtId="1" fontId="31" fillId="25" borderId="11" xfId="60" applyNumberFormat="1" applyFont="1" applyFill="1" applyBorder="1" applyAlignment="1" applyProtection="1">
      <alignment horizontal="center" vertical="center"/>
      <protection locked="0"/>
    </xf>
    <xf numFmtId="184" fontId="31" fillId="25" borderId="11" xfId="60" applyNumberFormat="1" applyFont="1" applyFill="1" applyBorder="1" applyAlignment="1" applyProtection="1">
      <alignment horizontal="center" vertical="center"/>
      <protection locked="0"/>
    </xf>
    <xf numFmtId="0" fontId="34" fillId="25" borderId="0" xfId="0" applyFont="1" applyFill="1" applyAlignment="1" applyProtection="1">
      <alignment vertical="center"/>
      <protection locked="0"/>
    </xf>
    <xf numFmtId="184" fontId="33" fillId="0" borderId="0" xfId="0" applyNumberFormat="1" applyFont="1" applyAlignment="1" applyProtection="1">
      <alignment vertical="center"/>
      <protection locked="0"/>
    </xf>
    <xf numFmtId="0" fontId="18" fillId="25" borderId="11" xfId="0" applyFont="1" applyFill="1" applyBorder="1" applyAlignment="1" applyProtection="1">
      <alignment horizontal="center" vertical="center"/>
      <protection locked="0"/>
    </xf>
    <xf numFmtId="0" fontId="18" fillId="25" borderId="11" xfId="0" applyFont="1" applyFill="1" applyBorder="1" applyAlignment="1" applyProtection="1">
      <alignment vertical="center"/>
      <protection locked="0"/>
    </xf>
    <xf numFmtId="1" fontId="18" fillId="25" borderId="11" xfId="60" applyNumberFormat="1" applyFont="1" applyFill="1" applyBorder="1" applyAlignment="1" applyProtection="1">
      <alignment horizontal="center" vertical="center"/>
      <protection locked="0"/>
    </xf>
    <xf numFmtId="0" fontId="39" fillId="25" borderId="11" xfId="0" applyFont="1" applyFill="1" applyBorder="1" applyAlignment="1" applyProtection="1">
      <alignment horizontal="left" vertical="center"/>
      <protection locked="0"/>
    </xf>
    <xf numFmtId="0" fontId="18" fillId="25" borderId="11" xfId="0" applyFont="1" applyFill="1" applyBorder="1" applyAlignment="1" applyProtection="1">
      <alignment horizontal="left" vertical="center"/>
      <protection locked="0"/>
    </xf>
    <xf numFmtId="0" fontId="42" fillId="25" borderId="11" xfId="0" applyFont="1" applyFill="1" applyBorder="1" applyAlignment="1" applyProtection="1">
      <alignment horizontal="left" vertical="center" wrapText="1"/>
      <protection locked="0"/>
    </xf>
    <xf numFmtId="1" fontId="37" fillId="25" borderId="11" xfId="60" applyNumberFormat="1" applyFont="1" applyFill="1" applyBorder="1" applyAlignment="1" applyProtection="1">
      <alignment horizontal="center" vertical="center"/>
      <protection locked="0"/>
    </xf>
    <xf numFmtId="184" fontId="37" fillId="25" borderId="11" xfId="60" applyNumberFormat="1" applyFont="1" applyFill="1" applyBorder="1" applyAlignment="1" applyProtection="1">
      <alignment horizontal="center" vertical="center"/>
      <protection locked="0"/>
    </xf>
    <xf numFmtId="184" fontId="34" fillId="25" borderId="0" xfId="0" applyNumberFormat="1" applyFont="1" applyFill="1" applyAlignment="1" applyProtection="1">
      <alignment vertical="center"/>
      <protection locked="0"/>
    </xf>
    <xf numFmtId="0" fontId="44" fillId="0" borderId="11" xfId="0" applyFont="1" applyBorder="1" applyAlignment="1" applyProtection="1">
      <alignment horizontal="left"/>
      <protection locked="0"/>
    </xf>
    <xf numFmtId="1" fontId="22" fillId="0" borderId="0" xfId="57" applyNumberFormat="1" applyFont="1" applyBorder="1" applyAlignment="1" applyProtection="1">
      <alignment horizontal="right" vertical="center" wrapText="1"/>
      <protection locked="0"/>
    </xf>
    <xf numFmtId="184" fontId="33" fillId="24" borderId="11" xfId="60" applyNumberFormat="1" applyFont="1" applyFill="1" applyBorder="1" applyAlignment="1" applyProtection="1">
      <alignment horizontal="center" vertical="center"/>
      <protection hidden="1"/>
    </xf>
    <xf numFmtId="184" fontId="37" fillId="24" borderId="11" xfId="60" applyNumberFormat="1" applyFont="1" applyFill="1" applyBorder="1" applyAlignment="1" applyProtection="1">
      <alignment horizontal="center" vertical="center"/>
      <protection hidden="1"/>
    </xf>
    <xf numFmtId="184" fontId="31" fillId="24" borderId="11" xfId="60" applyNumberFormat="1" applyFont="1" applyFill="1" applyBorder="1" applyAlignment="1" applyProtection="1">
      <alignment horizontal="center" vertical="center"/>
      <protection locked="0"/>
    </xf>
    <xf numFmtId="184" fontId="33" fillId="24" borderId="11" xfId="60" applyNumberFormat="1" applyFont="1" applyFill="1" applyBorder="1" applyAlignment="1" applyProtection="1">
      <alignment horizontal="center" vertical="center"/>
      <protection locked="0"/>
    </xf>
    <xf numFmtId="0" fontId="22" fillId="0" borderId="0" xfId="57" applyFont="1" applyAlignment="1" applyProtection="1">
      <alignment horizontal="center" vertical="center"/>
      <protection locked="0"/>
    </xf>
    <xf numFmtId="0" fontId="36" fillId="0" borderId="11" xfId="0" applyFont="1" applyBorder="1" applyAlignment="1" applyProtection="1">
      <alignment horizontal="center" vertical="center" wrapText="1"/>
      <protection locked="0"/>
    </xf>
    <xf numFmtId="1" fontId="33" fillId="0" borderId="11" xfId="60" applyNumberFormat="1" applyFont="1" applyBorder="1" applyAlignment="1" applyProtection="1">
      <alignment horizontal="center" vertical="center"/>
      <protection hidden="1"/>
    </xf>
    <xf numFmtId="184" fontId="33" fillId="0" borderId="11" xfId="60" applyNumberFormat="1" applyFont="1" applyBorder="1" applyAlignment="1" applyProtection="1">
      <alignment horizontal="center" vertical="center"/>
      <protection hidden="1"/>
    </xf>
    <xf numFmtId="1" fontId="18" fillId="0" borderId="11" xfId="60" applyNumberFormat="1" applyFont="1" applyBorder="1" applyAlignment="1" applyProtection="1">
      <alignment horizontal="center" vertical="center"/>
      <protection hidden="1"/>
    </xf>
    <xf numFmtId="184" fontId="18" fillId="0" borderId="11" xfId="60" applyNumberFormat="1" applyFont="1" applyBorder="1" applyAlignment="1" applyProtection="1">
      <alignment horizontal="center" vertical="center"/>
      <protection hidden="1"/>
    </xf>
    <xf numFmtId="0" fontId="33" fillId="24" borderId="11" xfId="60" applyFont="1" applyFill="1" applyBorder="1" applyAlignment="1" applyProtection="1">
      <alignment horizontal="center" vertical="center"/>
      <protection hidden="1"/>
    </xf>
    <xf numFmtId="0" fontId="33" fillId="24" borderId="11" xfId="60" applyFont="1" applyFill="1" applyBorder="1" applyAlignment="1" applyProtection="1">
      <alignment horizontal="right" vertical="center"/>
      <protection hidden="1"/>
    </xf>
    <xf numFmtId="0" fontId="18" fillId="25" borderId="11" xfId="60" applyFont="1" applyFill="1" applyBorder="1" applyAlignment="1" applyProtection="1">
      <alignment horizontal="center" vertical="center"/>
      <protection locked="0"/>
    </xf>
    <xf numFmtId="0" fontId="18" fillId="0" borderId="11" xfId="60" applyFont="1" applyBorder="1" applyAlignment="1" applyProtection="1">
      <alignment horizontal="center" vertical="center"/>
      <protection locked="0"/>
    </xf>
    <xf numFmtId="0" fontId="37" fillId="25" borderId="11" xfId="60" applyFont="1" applyFill="1" applyBorder="1" applyAlignment="1" applyProtection="1">
      <alignment horizontal="center" vertical="center"/>
      <protection locked="0"/>
    </xf>
    <xf numFmtId="0" fontId="37" fillId="0" borderId="11" xfId="60" applyFont="1" applyBorder="1" applyAlignment="1" applyProtection="1">
      <alignment horizontal="center" vertical="center"/>
      <protection locked="0"/>
    </xf>
    <xf numFmtId="185" fontId="37" fillId="0" borderId="11" xfId="60" applyNumberFormat="1" applyFont="1" applyBorder="1" applyAlignment="1" applyProtection="1">
      <alignment horizontal="left" vertical="center" wrapText="1"/>
      <protection locked="0"/>
    </xf>
    <xf numFmtId="0" fontId="43" fillId="0" borderId="11" xfId="60" applyFont="1" applyBorder="1" applyAlignment="1" applyProtection="1">
      <alignment horizontal="center" vertical="center"/>
      <protection locked="0"/>
    </xf>
    <xf numFmtId="0" fontId="41" fillId="0" borderId="11" xfId="0" applyFont="1" applyBorder="1" applyAlignment="1" applyProtection="1">
      <alignment horizontal="center" vertical="center" wrapText="1"/>
      <protection locked="0"/>
    </xf>
    <xf numFmtId="184" fontId="37" fillId="0" borderId="11" xfId="60" applyNumberFormat="1" applyFont="1" applyBorder="1" applyAlignment="1" applyProtection="1">
      <alignment horizontal="center" vertical="center"/>
      <protection hidden="1"/>
    </xf>
    <xf numFmtId="184" fontId="33" fillId="0" borderId="11" xfId="60" applyNumberFormat="1" applyFont="1" applyBorder="1" applyAlignment="1" applyProtection="1">
      <alignment horizontal="center" vertical="center"/>
      <protection locked="0"/>
    </xf>
    <xf numFmtId="0" fontId="22" fillId="0" borderId="0" xfId="69" applyFont="1" applyAlignment="1">
      <alignment horizontal="left" vertical="center" wrapText="1"/>
      <protection/>
    </xf>
    <xf numFmtId="0" fontId="28" fillId="0" borderId="12" xfId="69" applyFont="1" applyBorder="1" applyAlignment="1">
      <alignment vertical="center" wrapText="1"/>
      <protection/>
    </xf>
    <xf numFmtId="0" fontId="28" fillId="0" borderId="0" xfId="69" applyFont="1" applyAlignment="1">
      <alignment vertical="center" wrapText="1"/>
      <protection/>
    </xf>
    <xf numFmtId="0" fontId="22" fillId="0" borderId="0" xfId="69" applyFont="1" applyAlignment="1">
      <alignment horizontal="center" vertical="center" wrapText="1"/>
      <protection/>
    </xf>
    <xf numFmtId="0" fontId="23" fillId="0" borderId="0" xfId="69" applyFont="1" applyAlignment="1">
      <alignment vertical="center" wrapText="1"/>
      <protection/>
    </xf>
    <xf numFmtId="0" fontId="22" fillId="0" borderId="0" xfId="69" applyFont="1" applyAlignment="1">
      <alignment vertical="center" wrapText="1"/>
      <protection/>
    </xf>
    <xf numFmtId="184" fontId="37" fillId="25" borderId="11" xfId="60" applyNumberFormat="1" applyFont="1" applyFill="1" applyBorder="1" applyAlignment="1" applyProtection="1">
      <alignment horizontal="center" vertical="center"/>
      <protection hidden="1"/>
    </xf>
    <xf numFmtId="184" fontId="25" fillId="0" borderId="0" xfId="57" applyNumberFormat="1" applyFont="1" applyAlignment="1" applyProtection="1">
      <alignment horizontal="right" vertical="center" wrapText="1"/>
      <protection locked="0"/>
    </xf>
    <xf numFmtId="0" fontId="25" fillId="0" borderId="0" xfId="57" applyFont="1" applyAlignment="1" applyProtection="1">
      <alignment horizontal="right" vertical="center" wrapText="1"/>
      <protection locked="0"/>
    </xf>
    <xf numFmtId="0" fontId="33" fillId="24" borderId="0" xfId="60" applyFont="1" applyFill="1" applyBorder="1" applyAlignment="1" applyProtection="1">
      <alignment horizontal="center" vertical="center"/>
      <protection hidden="1"/>
    </xf>
    <xf numFmtId="185" fontId="33" fillId="24" borderId="0" xfId="60" applyNumberFormat="1" applyFont="1" applyFill="1" applyBorder="1" applyAlignment="1" applyProtection="1">
      <alignment horizontal="left" vertical="center" wrapText="1"/>
      <protection hidden="1"/>
    </xf>
    <xf numFmtId="184" fontId="33" fillId="24" borderId="0" xfId="60" applyNumberFormat="1" applyFont="1" applyFill="1" applyBorder="1" applyAlignment="1" applyProtection="1">
      <alignment horizontal="center" vertical="center"/>
      <protection hidden="1"/>
    </xf>
    <xf numFmtId="184" fontId="33" fillId="24" borderId="12" xfId="60" applyNumberFormat="1" applyFont="1" applyFill="1" applyBorder="1" applyAlignment="1" applyProtection="1">
      <alignment horizontal="center" vertical="center"/>
      <protection hidden="1"/>
    </xf>
    <xf numFmtId="0" fontId="31" fillId="25" borderId="0" xfId="0" applyFont="1" applyFill="1" applyAlignment="1" applyProtection="1">
      <alignment vertical="center"/>
      <protection locked="0"/>
    </xf>
    <xf numFmtId="0" fontId="31" fillId="25" borderId="0" xfId="0" applyFont="1" applyFill="1" applyAlignment="1" applyProtection="1">
      <alignment vertical="center" wrapText="1"/>
      <protection locked="0"/>
    </xf>
    <xf numFmtId="0" fontId="34" fillId="25" borderId="0" xfId="60" applyFont="1" applyFill="1" applyAlignment="1" applyProtection="1">
      <alignment vertical="center"/>
      <protection locked="0"/>
    </xf>
    <xf numFmtId="184" fontId="31" fillId="25" borderId="0" xfId="0" applyNumberFormat="1" applyFont="1" applyFill="1" applyAlignment="1" applyProtection="1">
      <alignment horizontal="right" vertical="center"/>
      <protection locked="0"/>
    </xf>
    <xf numFmtId="0" fontId="18" fillId="25" borderId="11" xfId="0" applyFont="1" applyFill="1" applyBorder="1" applyAlignment="1" applyProtection="1">
      <alignment horizontal="center" vertical="center" wrapText="1"/>
      <protection locked="0"/>
    </xf>
    <xf numFmtId="0" fontId="34" fillId="25" borderId="11" xfId="0" applyFont="1" applyFill="1" applyBorder="1" applyAlignment="1" applyProtection="1">
      <alignment horizontal="center" vertical="center" wrapText="1"/>
      <protection locked="0"/>
    </xf>
    <xf numFmtId="0" fontId="36" fillId="25" borderId="11" xfId="0" applyFont="1" applyFill="1" applyBorder="1" applyAlignment="1" applyProtection="1">
      <alignment horizontal="center" vertical="center" wrapText="1"/>
      <protection locked="0"/>
    </xf>
    <xf numFmtId="0" fontId="23" fillId="25" borderId="11" xfId="0" applyFont="1" applyFill="1" applyBorder="1" applyAlignment="1" applyProtection="1">
      <alignment horizontal="center" vertical="center" wrapText="1"/>
      <protection locked="0"/>
    </xf>
    <xf numFmtId="0" fontId="41" fillId="25" borderId="11" xfId="0" applyFont="1" applyFill="1" applyBorder="1" applyAlignment="1" applyProtection="1">
      <alignment horizontal="center" vertical="center" wrapText="1"/>
      <protection locked="0"/>
    </xf>
    <xf numFmtId="0" fontId="26" fillId="25" borderId="11" xfId="0" applyFont="1" applyFill="1" applyBorder="1" applyAlignment="1" applyProtection="1">
      <alignment horizontal="center" vertical="center"/>
      <protection hidden="1"/>
    </xf>
    <xf numFmtId="185" fontId="33" fillId="25" borderId="11" xfId="60" applyNumberFormat="1" applyFont="1" applyFill="1" applyBorder="1" applyAlignment="1" applyProtection="1">
      <alignment horizontal="left" vertical="center" wrapText="1"/>
      <protection hidden="1"/>
    </xf>
    <xf numFmtId="184" fontId="33" fillId="25" borderId="11" xfId="60" applyNumberFormat="1" applyFont="1" applyFill="1" applyBorder="1" applyAlignment="1" applyProtection="1">
      <alignment horizontal="center" vertical="center"/>
      <protection locked="0"/>
    </xf>
    <xf numFmtId="184" fontId="33" fillId="25" borderId="11" xfId="60" applyNumberFormat="1" applyFont="1" applyFill="1" applyBorder="1" applyAlignment="1" applyProtection="1">
      <alignment horizontal="center" vertical="center"/>
      <protection hidden="1"/>
    </xf>
    <xf numFmtId="184" fontId="21" fillId="25" borderId="11" xfId="0" applyNumberFormat="1" applyFont="1" applyFill="1" applyBorder="1" applyAlignment="1" applyProtection="1">
      <alignment horizontal="center" vertical="center"/>
      <protection locked="0"/>
    </xf>
    <xf numFmtId="0" fontId="21" fillId="25" borderId="11" xfId="0" applyFont="1" applyFill="1" applyBorder="1" applyAlignment="1" applyProtection="1">
      <alignment horizontal="left" vertical="center" wrapText="1"/>
      <protection locked="0"/>
    </xf>
    <xf numFmtId="0" fontId="34" fillId="25" borderId="0" xfId="0" applyFont="1" applyFill="1" applyAlignment="1" applyProtection="1">
      <alignment vertical="center"/>
      <protection hidden="1"/>
    </xf>
    <xf numFmtId="0" fontId="21" fillId="25" borderId="11" xfId="0" applyFont="1" applyFill="1" applyBorder="1" applyAlignment="1" applyProtection="1">
      <alignment horizontal="center" vertical="center"/>
      <protection hidden="1"/>
    </xf>
    <xf numFmtId="0" fontId="25" fillId="25" borderId="11" xfId="0" applyFont="1" applyFill="1" applyBorder="1" applyAlignment="1" applyProtection="1">
      <alignment horizontal="left" vertical="center"/>
      <protection hidden="1"/>
    </xf>
    <xf numFmtId="0" fontId="21" fillId="25" borderId="11" xfId="0" applyFont="1" applyFill="1" applyBorder="1" applyAlignment="1" applyProtection="1">
      <alignment horizontal="center" vertical="center"/>
      <protection locked="0"/>
    </xf>
    <xf numFmtId="0" fontId="21" fillId="25" borderId="11" xfId="0" applyFont="1" applyFill="1" applyBorder="1" applyAlignment="1" applyProtection="1">
      <alignment vertical="center"/>
      <protection locked="0"/>
    </xf>
    <xf numFmtId="0" fontId="21" fillId="25" borderId="11" xfId="0" applyFont="1" applyFill="1" applyBorder="1" applyAlignment="1" applyProtection="1">
      <alignment vertical="center"/>
      <protection hidden="1"/>
    </xf>
    <xf numFmtId="0" fontId="18" fillId="25" borderId="0" xfId="0" applyFont="1" applyFill="1" applyAlignment="1" applyProtection="1">
      <alignment vertical="center"/>
      <protection hidden="1"/>
    </xf>
    <xf numFmtId="0" fontId="33" fillId="25" borderId="11" xfId="60" applyFont="1" applyFill="1" applyBorder="1" applyAlignment="1" applyProtection="1">
      <alignment horizontal="center" vertical="center"/>
      <protection hidden="1"/>
    </xf>
    <xf numFmtId="184" fontId="34" fillId="25" borderId="0" xfId="0" applyNumberFormat="1" applyFont="1" applyFill="1" applyAlignment="1" applyProtection="1">
      <alignment vertical="center"/>
      <protection hidden="1"/>
    </xf>
    <xf numFmtId="0" fontId="33" fillId="25" borderId="11" xfId="60" applyFont="1" applyFill="1" applyBorder="1" applyAlignment="1" applyProtection="1">
      <alignment horizontal="right" vertical="center"/>
      <protection hidden="1"/>
    </xf>
    <xf numFmtId="0" fontId="37" fillId="25" borderId="11" xfId="0" applyFont="1" applyFill="1" applyBorder="1" applyAlignment="1" applyProtection="1">
      <alignment horizontal="center" vertical="center"/>
      <protection hidden="1"/>
    </xf>
    <xf numFmtId="0" fontId="37" fillId="25" borderId="11" xfId="0" applyFont="1" applyFill="1" applyBorder="1" applyAlignment="1" applyProtection="1">
      <alignment horizontal="left" vertical="center"/>
      <protection hidden="1"/>
    </xf>
    <xf numFmtId="1" fontId="37" fillId="25" borderId="11" xfId="60" applyNumberFormat="1" applyFont="1" applyFill="1" applyBorder="1" applyAlignment="1" applyProtection="1">
      <alignment horizontal="center" vertical="center"/>
      <protection hidden="1"/>
    </xf>
    <xf numFmtId="0" fontId="37" fillId="25" borderId="11" xfId="0" applyFont="1" applyFill="1" applyBorder="1" applyAlignment="1" applyProtection="1">
      <alignment horizontal="left" vertical="center" wrapText="1"/>
      <protection hidden="1"/>
    </xf>
    <xf numFmtId="0" fontId="33" fillId="25" borderId="0" xfId="0" applyFont="1" applyFill="1" applyAlignment="1" applyProtection="1">
      <alignment vertical="center"/>
      <protection hidden="1"/>
    </xf>
    <xf numFmtId="0" fontId="31" fillId="25" borderId="11" xfId="0" applyFont="1" applyFill="1" applyBorder="1" applyAlignment="1" applyProtection="1">
      <alignment horizontal="center" vertical="center"/>
      <protection hidden="1"/>
    </xf>
    <xf numFmtId="0" fontId="38" fillId="25" borderId="11" xfId="0" applyFont="1" applyFill="1" applyBorder="1" applyAlignment="1" applyProtection="1">
      <alignment horizontal="left" vertical="center" wrapText="1"/>
      <protection hidden="1"/>
    </xf>
    <xf numFmtId="1" fontId="31" fillId="25" borderId="11" xfId="60" applyNumberFormat="1" applyFont="1" applyFill="1" applyBorder="1" applyAlignment="1" applyProtection="1">
      <alignment horizontal="center" vertical="center"/>
      <protection hidden="1"/>
    </xf>
    <xf numFmtId="0" fontId="31" fillId="25" borderId="11" xfId="0" applyFont="1" applyFill="1" applyBorder="1" applyAlignment="1" applyProtection="1">
      <alignment vertical="center"/>
      <protection locked="0"/>
    </xf>
    <xf numFmtId="0" fontId="37" fillId="25" borderId="11" xfId="0" applyFont="1" applyFill="1" applyBorder="1" applyAlignment="1" applyProtection="1">
      <alignment horizontal="left" vertical="center"/>
      <protection locked="0"/>
    </xf>
    <xf numFmtId="185" fontId="18" fillId="25" borderId="11" xfId="60" applyNumberFormat="1" applyFont="1" applyFill="1" applyBorder="1" applyAlignment="1" applyProtection="1">
      <alignment horizontal="left" vertical="center" wrapText="1"/>
      <protection locked="0"/>
    </xf>
    <xf numFmtId="185" fontId="37" fillId="25" borderId="11" xfId="60" applyNumberFormat="1" applyFont="1" applyFill="1" applyBorder="1" applyAlignment="1" applyProtection="1">
      <alignment horizontal="left" vertical="center" wrapText="1"/>
      <protection locked="0"/>
    </xf>
    <xf numFmtId="0" fontId="43" fillId="25" borderId="11" xfId="60" applyFont="1" applyFill="1" applyBorder="1" applyAlignment="1" applyProtection="1">
      <alignment horizontal="center" vertical="center"/>
      <protection locked="0"/>
    </xf>
    <xf numFmtId="0" fontId="33" fillId="25" borderId="0" xfId="60" applyNumberFormat="1" applyFont="1" applyFill="1" applyBorder="1" applyAlignment="1" applyProtection="1">
      <alignment horizontal="center" vertical="center"/>
      <protection hidden="1"/>
    </xf>
    <xf numFmtId="185" fontId="33" fillId="25" borderId="0" xfId="60" applyNumberFormat="1" applyFont="1" applyFill="1" applyBorder="1" applyAlignment="1" applyProtection="1">
      <alignment horizontal="left" vertical="center" wrapText="1"/>
      <protection hidden="1"/>
    </xf>
    <xf numFmtId="184" fontId="33" fillId="25" borderId="0" xfId="60" applyNumberFormat="1" applyFont="1" applyFill="1" applyBorder="1" applyAlignment="1" applyProtection="1">
      <alignment horizontal="center" vertical="center"/>
      <protection hidden="1"/>
    </xf>
    <xf numFmtId="0" fontId="21" fillId="25" borderId="0" xfId="57" applyFont="1" applyFill="1" applyAlignment="1" applyProtection="1">
      <alignment horizontal="center" vertical="center"/>
      <protection locked="0"/>
    </xf>
    <xf numFmtId="0" fontId="21" fillId="25" borderId="0" xfId="57" applyFont="1" applyFill="1" applyAlignment="1" applyProtection="1">
      <alignment vertical="center"/>
      <protection locked="0"/>
    </xf>
    <xf numFmtId="0" fontId="25" fillId="25" borderId="0" xfId="57" applyFont="1" applyFill="1" applyAlignment="1" applyProtection="1">
      <alignment horizontal="center" vertical="center"/>
      <protection locked="0"/>
    </xf>
    <xf numFmtId="0" fontId="22" fillId="25" borderId="0" xfId="57" applyFont="1" applyFill="1" applyAlignment="1" applyProtection="1">
      <alignment horizontal="center" vertical="center"/>
      <protection locked="0"/>
    </xf>
    <xf numFmtId="1" fontId="22" fillId="25" borderId="0" xfId="57" applyNumberFormat="1" applyFont="1" applyFill="1" applyBorder="1" applyAlignment="1" applyProtection="1">
      <alignment horizontal="right" vertical="center" wrapText="1"/>
      <protection locked="0"/>
    </xf>
    <xf numFmtId="0" fontId="25" fillId="25" borderId="0" xfId="57" applyFont="1" applyFill="1" applyAlignment="1" applyProtection="1">
      <alignment vertical="center"/>
      <protection locked="0"/>
    </xf>
    <xf numFmtId="0" fontId="29" fillId="25" borderId="0" xfId="57" applyFont="1" applyFill="1" applyBorder="1" applyAlignment="1" applyProtection="1">
      <alignment horizontal="center" vertical="center"/>
      <protection locked="0"/>
    </xf>
    <xf numFmtId="0" fontId="29" fillId="25" borderId="0" xfId="57" applyFont="1" applyFill="1" applyAlignment="1" applyProtection="1">
      <alignment horizontal="center" vertical="center"/>
      <protection locked="0"/>
    </xf>
    <xf numFmtId="0" fontId="25" fillId="25" borderId="0" xfId="57" applyFont="1" applyFill="1" applyBorder="1" applyAlignment="1" applyProtection="1">
      <alignment vertical="center"/>
      <protection locked="0"/>
    </xf>
    <xf numFmtId="0" fontId="22" fillId="25" borderId="0" xfId="57" applyFont="1" applyFill="1" applyAlignment="1" applyProtection="1">
      <alignment vertical="center"/>
      <protection locked="0"/>
    </xf>
    <xf numFmtId="0" fontId="25" fillId="25" borderId="0" xfId="57" applyFont="1" applyFill="1" applyBorder="1" applyAlignment="1" applyProtection="1">
      <alignment horizontal="right" vertical="center" wrapText="1"/>
      <protection locked="0"/>
    </xf>
    <xf numFmtId="0" fontId="25" fillId="25" borderId="0" xfId="57" applyFont="1" applyFill="1" applyAlignment="1" applyProtection="1">
      <alignment horizontal="right" vertical="center"/>
      <protection locked="0"/>
    </xf>
    <xf numFmtId="0" fontId="25" fillId="25" borderId="0" xfId="57" applyFont="1" applyFill="1" applyAlignment="1" applyProtection="1">
      <alignment horizontal="left" vertical="center"/>
      <protection locked="0"/>
    </xf>
    <xf numFmtId="0" fontId="33" fillId="25" borderId="0" xfId="60" applyNumberFormat="1" applyFont="1" applyFill="1" applyBorder="1" applyAlignment="1" applyProtection="1">
      <alignment horizontal="center" vertical="center"/>
      <protection locked="0"/>
    </xf>
    <xf numFmtId="185" fontId="33" fillId="25" borderId="0" xfId="60" applyNumberFormat="1" applyFont="1" applyFill="1" applyBorder="1" applyAlignment="1" applyProtection="1">
      <alignment horizontal="left" vertical="center" wrapText="1"/>
      <protection locked="0"/>
    </xf>
    <xf numFmtId="0" fontId="31" fillId="25" borderId="0" xfId="0" applyFont="1" applyFill="1" applyBorder="1" applyAlignment="1" applyProtection="1">
      <alignment vertical="center"/>
      <protection locked="0"/>
    </xf>
    <xf numFmtId="0" fontId="21" fillId="0" borderId="14" xfId="57" applyFont="1" applyBorder="1" applyAlignment="1" applyProtection="1">
      <alignment horizontal="left" vertical="center" wrapText="1"/>
      <protection locked="0"/>
    </xf>
    <xf numFmtId="0" fontId="45" fillId="0" borderId="0" xfId="0" applyNumberFormat="1" applyFont="1" applyAlignment="1" applyProtection="1">
      <alignment horizontal="right" vertical="center" wrapText="1"/>
      <protection locked="0"/>
    </xf>
    <xf numFmtId="0" fontId="22" fillId="0" borderId="0" xfId="57" applyFont="1" applyBorder="1" applyAlignment="1" applyProtection="1">
      <alignment horizontal="center" vertical="center" wrapText="1"/>
      <protection locked="0"/>
    </xf>
    <xf numFmtId="0" fontId="29" fillId="0" borderId="0" xfId="57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3" fillId="0" borderId="0" xfId="60" applyFont="1" applyAlignment="1" applyProtection="1">
      <alignment horizontal="center" vertical="center" wrapText="1"/>
      <protection locked="0"/>
    </xf>
    <xf numFmtId="0" fontId="35" fillId="0" borderId="0" xfId="0" applyNumberFormat="1" applyFont="1" applyAlignment="1" applyProtection="1">
      <alignment horizontal="center" vertical="center" wrapText="1"/>
      <protection locked="0"/>
    </xf>
    <xf numFmtId="0" fontId="31" fillId="0" borderId="0" xfId="0" applyNumberFormat="1" applyFont="1" applyAlignment="1" applyProtection="1">
      <alignment horizontal="center" vertical="center" wrapText="1"/>
      <protection locked="0"/>
    </xf>
    <xf numFmtId="0" fontId="25" fillId="25" borderId="0" xfId="57" applyFont="1" applyFill="1" applyBorder="1" applyAlignment="1" applyProtection="1">
      <alignment horizontal="center" vertical="center" wrapText="1"/>
      <protection locked="0"/>
    </xf>
    <xf numFmtId="0" fontId="29" fillId="25" borderId="0" xfId="57" applyFont="1" applyFill="1" applyBorder="1" applyAlignment="1" applyProtection="1">
      <alignment horizontal="center" vertical="center"/>
      <protection locked="0"/>
    </xf>
    <xf numFmtId="0" fontId="45" fillId="25" borderId="0" xfId="0" applyFont="1" applyFill="1" applyAlignment="1" applyProtection="1">
      <alignment horizontal="right" vertical="center" wrapText="1"/>
      <protection locked="0"/>
    </xf>
    <xf numFmtId="0" fontId="32" fillId="25" borderId="0" xfId="0" applyFont="1" applyFill="1" applyAlignment="1" applyProtection="1">
      <alignment horizontal="center" vertical="center"/>
      <protection locked="0"/>
    </xf>
    <xf numFmtId="0" fontId="33" fillId="25" borderId="0" xfId="60" applyFont="1" applyFill="1" applyAlignment="1" applyProtection="1">
      <alignment horizontal="center" vertical="center" wrapText="1"/>
      <protection locked="0"/>
    </xf>
    <xf numFmtId="0" fontId="35" fillId="25" borderId="0" xfId="0" applyFont="1" applyFill="1" applyAlignment="1" applyProtection="1">
      <alignment horizontal="center" vertical="center" wrapText="1"/>
      <protection locked="0"/>
    </xf>
    <xf numFmtId="0" fontId="31" fillId="25" borderId="0" xfId="0" applyFont="1" applyFill="1" applyAlignment="1" applyProtection="1">
      <alignment horizontal="center" vertical="center" wrapText="1"/>
      <protection locked="0"/>
    </xf>
    <xf numFmtId="0" fontId="22" fillId="25" borderId="0" xfId="57" applyFont="1" applyFill="1" applyBorder="1" applyAlignment="1" applyProtection="1">
      <alignment horizontal="center" vertical="center" wrapText="1"/>
      <protection locked="0"/>
    </xf>
    <xf numFmtId="0" fontId="29" fillId="0" borderId="0" xfId="57" applyFont="1" applyAlignment="1" applyProtection="1">
      <alignment horizontal="center" vertical="center"/>
      <protection locked="0"/>
    </xf>
    <xf numFmtId="0" fontId="34" fillId="0" borderId="0" xfId="0" applyNumberFormat="1" applyFont="1" applyAlignment="1" applyProtection="1">
      <alignment horizontal="center" vertical="center" wrapText="1"/>
      <protection locked="0"/>
    </xf>
    <xf numFmtId="0" fontId="25" fillId="0" borderId="12" xfId="57" applyFont="1" applyBorder="1" applyAlignment="1" applyProtection="1">
      <alignment horizontal="center" vertical="center" wrapText="1"/>
      <protection locked="0"/>
    </xf>
    <xf numFmtId="0" fontId="22" fillId="0" borderId="0" xfId="57" applyFont="1" applyAlignment="1" applyProtection="1">
      <alignment horizontal="center" vertical="center"/>
      <protection locked="0"/>
    </xf>
    <xf numFmtId="0" fontId="22" fillId="0" borderId="0" xfId="57" applyFont="1" applyAlignment="1" applyProtection="1">
      <alignment horizontal="center" vertical="center" wrapText="1"/>
      <protection locked="0"/>
    </xf>
    <xf numFmtId="0" fontId="25" fillId="0" borderId="0" xfId="57" applyFont="1" applyAlignment="1" applyProtection="1">
      <alignment horizontal="center" wrapText="1"/>
      <protection locked="0"/>
    </xf>
    <xf numFmtId="0" fontId="22" fillId="0" borderId="13" xfId="57" applyFont="1" applyBorder="1" applyAlignment="1" applyProtection="1">
      <alignment horizontal="center" vertical="center" wrapText="1"/>
      <protection locked="0"/>
    </xf>
    <xf numFmtId="0" fontId="22" fillId="0" borderId="15" xfId="57" applyFont="1" applyBorder="1" applyAlignment="1" applyProtection="1">
      <alignment horizontal="center" vertical="center" wrapText="1"/>
      <protection locked="0"/>
    </xf>
    <xf numFmtId="0" fontId="22" fillId="0" borderId="16" xfId="57" applyFont="1" applyBorder="1" applyAlignment="1" applyProtection="1">
      <alignment horizontal="center" vertical="center" wrapText="1"/>
      <protection locked="0"/>
    </xf>
    <xf numFmtId="0" fontId="27" fillId="26" borderId="17" xfId="57" applyFont="1" applyFill="1" applyBorder="1" applyAlignment="1" applyProtection="1">
      <alignment horizontal="center" vertical="center" wrapText="1"/>
      <protection locked="0"/>
    </xf>
    <xf numFmtId="0" fontId="27" fillId="26" borderId="0" xfId="57" applyFont="1" applyFill="1" applyBorder="1" applyAlignment="1" applyProtection="1">
      <alignment horizontal="center" vertical="center" wrapText="1"/>
      <protection locked="0"/>
    </xf>
    <xf numFmtId="0" fontId="29" fillId="0" borderId="10" xfId="57" applyFont="1" applyBorder="1" applyAlignment="1" applyProtection="1">
      <alignment horizontal="center" vertical="center"/>
      <protection locked="0"/>
    </xf>
    <xf numFmtId="0" fontId="23" fillId="0" borderId="10" xfId="69" applyFont="1" applyBorder="1" applyAlignment="1">
      <alignment horizontal="center" vertical="center" wrapText="1"/>
      <protection/>
    </xf>
    <xf numFmtId="0" fontId="22" fillId="0" borderId="12" xfId="69" applyFont="1" applyBorder="1" applyAlignment="1">
      <alignment horizontal="center" vertical="center" wrapText="1"/>
      <protection/>
    </xf>
    <xf numFmtId="0" fontId="20" fillId="0" borderId="0" xfId="59" applyFont="1" applyAlignment="1">
      <alignment horizontal="center" vertical="center" wrapText="1"/>
      <protection/>
    </xf>
    <xf numFmtId="0" fontId="22" fillId="0" borderId="0" xfId="59" applyFont="1" applyAlignment="1">
      <alignment horizontal="center" vertical="center" wrapText="1"/>
      <protection/>
    </xf>
    <xf numFmtId="0" fontId="24" fillId="0" borderId="0" xfId="59" applyFont="1" applyAlignment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7" xfId="55"/>
    <cellStyle name="Normal 2" xfId="56"/>
    <cellStyle name="Normal 2 2" xfId="57"/>
    <cellStyle name="Normal 3" xfId="58"/>
    <cellStyle name="Normal 4" xfId="59"/>
    <cellStyle name="Normal_Sheet1" xfId="60"/>
    <cellStyle name="Note" xfId="61"/>
    <cellStyle name="Output" xfId="62"/>
    <cellStyle name="Percent" xfId="63"/>
    <cellStyle name="Style 1" xfId="64"/>
    <cellStyle name="Title" xfId="65"/>
    <cellStyle name="Total" xfId="66"/>
    <cellStyle name="Warning Text" xfId="67"/>
    <cellStyle name="Обычный 2" xfId="68"/>
    <cellStyle name="Обычный 3" xfId="69"/>
    <cellStyle name="Обычный 3 2" xfId="70"/>
    <cellStyle name="Обычный 6" xfId="71"/>
    <cellStyle name="Обычный 7" xfId="72"/>
    <cellStyle name="Стиль 1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cal-server\d\Users\Uzer\Downloads\&#1350;&#1377;&#1389;&#1377;&#1392;&#1377;&#1399;&#1387;&#1406;&#1398;&#1381;&#1408;\&#1350;&#1377;&#1389;&#1377;&#1392;&#1377;&#1399;&#1387;&#1406;%20&#1398;&#1396;&#1400;&#1410;&#1399;\Finansakan%20hashvetvutyan%20patet%202018\&#1345;&#1415;-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cal-server\d\Users\Uzer\Downloads\&#1350;&#1377;&#1389;&#1377;&#1392;&#1377;&#1399;&#1387;&#1406;&#1398;&#1381;&#1408;\&#1350;&#1377;&#1389;&#1377;&#1392;&#1377;&#1399;&#1387;&#1406;%20&#1398;&#1396;&#1400;&#1410;&#1399;\&#1345;&#1415;-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cal-server\d\Users\Uzer\Downloads\&#1350;&#1377;&#1389;&#1377;&#1392;&#1377;&#1399;&#1387;&#1406;&#1398;&#1381;&#1408;\&#1350;&#1377;&#1389;&#1377;&#1392;&#1377;&#1399;&#1387;&#1406;%20&#1398;&#1396;&#1400;&#1410;&#1399;\Finansakan%20hashvetvutyan%20patet%202018\Hashvetvutyan%20NOR%20dzever%20Dpro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mpopatert"/>
      <sheetName val="1"/>
      <sheetName val="2"/>
      <sheetName val="3"/>
      <sheetName val="4"/>
      <sheetName val="5"/>
      <sheetName val="6"/>
      <sheetName val="Ekamutneri hamematakan"/>
      <sheetName val="Dramakani hamematakan"/>
      <sheetName val="Vardzakalutyun"/>
      <sheetName val="Deb. ev kreditor"/>
      <sheetName val="Fin. ardyunq"/>
      <sheetName val="Shahuyti bashkhum"/>
      <sheetName val="Shenq, shinutyunner"/>
      <sheetName val="Meqenaner ev sarqavorumner "/>
      <sheetName val="Grasenyakayin ev tntesakan guyq"/>
      <sheetName val="Transportayin mijocner"/>
      <sheetName val="Paym. stacv. voch @ntacik aktiv"/>
      <sheetName val="Ayl himnakan mijocner"/>
      <sheetName val="Nyuter"/>
      <sheetName val="Aragamash arark. artahashvekshr"/>
      <sheetName val="Paymanov stacvac @ntacik akt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7.28125" style="37" customWidth="1"/>
    <col min="2" max="2" width="59.00390625" style="37" customWidth="1"/>
    <col min="3" max="3" width="10.7109375" style="104" customWidth="1"/>
    <col min="4" max="5" width="10.7109375" style="37" customWidth="1"/>
    <col min="6" max="6" width="11.28125" style="37" customWidth="1"/>
    <col min="7" max="7" width="12.00390625" style="37" customWidth="1"/>
    <col min="8" max="16384" width="9.140625" style="37" customWidth="1"/>
  </cols>
  <sheetData>
    <row r="1" spans="1:7" ht="63" customHeight="1">
      <c r="A1" s="237" t="s">
        <v>164</v>
      </c>
      <c r="B1" s="237"/>
      <c r="C1" s="237"/>
      <c r="D1" s="237"/>
      <c r="E1" s="237"/>
      <c r="F1" s="237"/>
      <c r="G1" s="237"/>
    </row>
    <row r="2" spans="1:7" ht="20.25" customHeight="1">
      <c r="A2" s="240" t="s">
        <v>48</v>
      </c>
      <c r="B2" s="240"/>
      <c r="C2" s="240"/>
      <c r="D2" s="240"/>
      <c r="E2" s="240"/>
      <c r="F2" s="240"/>
      <c r="G2" s="240"/>
    </row>
    <row r="3" spans="1:7" s="38" customFormat="1" ht="24.75" customHeight="1">
      <c r="A3" s="241" t="s">
        <v>127</v>
      </c>
      <c r="B3" s="241"/>
      <c r="C3" s="241"/>
      <c r="D3" s="241"/>
      <c r="E3" s="241"/>
      <c r="F3" s="241"/>
      <c r="G3" s="241"/>
    </row>
    <row r="4" spans="1:9" ht="30" customHeight="1">
      <c r="A4" s="242" t="s">
        <v>133</v>
      </c>
      <c r="B4" s="243"/>
      <c r="C4" s="243"/>
      <c r="D4" s="243"/>
      <c r="E4" s="243"/>
      <c r="F4" s="243"/>
      <c r="G4" s="243"/>
      <c r="H4" s="40"/>
      <c r="I4" s="40"/>
    </row>
    <row r="5" spans="1:7" s="38" customFormat="1" ht="17.25" customHeight="1">
      <c r="A5" s="93"/>
      <c r="B5" s="93"/>
      <c r="C5" s="98"/>
      <c r="D5" s="45"/>
      <c r="E5" s="45"/>
      <c r="F5" s="45"/>
      <c r="G5" s="94" t="s">
        <v>28</v>
      </c>
    </row>
    <row r="6" spans="1:7" s="38" customFormat="1" ht="62.25" customHeight="1">
      <c r="A6" s="95"/>
      <c r="B6" s="96" t="s">
        <v>9</v>
      </c>
      <c r="C6" s="99" t="s">
        <v>53</v>
      </c>
      <c r="D6" s="150" t="s">
        <v>49</v>
      </c>
      <c r="E6" s="150" t="s">
        <v>50</v>
      </c>
      <c r="F6" s="150" t="s">
        <v>14</v>
      </c>
      <c r="G6" s="150" t="s">
        <v>51</v>
      </c>
    </row>
    <row r="7" spans="1:7" s="38" customFormat="1" ht="18">
      <c r="A7" s="83" t="s">
        <v>5</v>
      </c>
      <c r="B7" s="48" t="s">
        <v>108</v>
      </c>
      <c r="C7" s="124"/>
      <c r="D7" s="147">
        <f>D8+D9+D13</f>
        <v>34738.2</v>
      </c>
      <c r="E7" s="147">
        <f>E8+E9+E13</f>
        <v>59582.2</v>
      </c>
      <c r="F7" s="147">
        <f>F8+F9+F13</f>
        <v>84425.20000000001</v>
      </c>
      <c r="G7" s="148">
        <f>G8+G9+G13</f>
        <v>109269.20000000001</v>
      </c>
    </row>
    <row r="8" spans="1:7" s="39" customFormat="1" ht="27">
      <c r="A8" s="81">
        <v>1.1</v>
      </c>
      <c r="B8" s="127" t="s">
        <v>113</v>
      </c>
      <c r="C8" s="151"/>
      <c r="D8" s="152">
        <v>184.6</v>
      </c>
      <c r="E8" s="152">
        <v>184.6</v>
      </c>
      <c r="F8" s="152">
        <v>184.6</v>
      </c>
      <c r="G8" s="152">
        <v>184.6</v>
      </c>
    </row>
    <row r="9" spans="1:7" s="39" customFormat="1" ht="17.25" customHeight="1">
      <c r="A9" s="85">
        <v>1.2</v>
      </c>
      <c r="B9" s="126" t="s">
        <v>101</v>
      </c>
      <c r="C9" s="87"/>
      <c r="D9" s="50">
        <f>D10+D11+D12</f>
        <v>24843</v>
      </c>
      <c r="E9" s="50">
        <f>E10+E11+E12</f>
        <v>49687</v>
      </c>
      <c r="F9" s="50">
        <f>F10+F11+F12</f>
        <v>74530</v>
      </c>
      <c r="G9" s="146">
        <f>G10+G11+G12</f>
        <v>99374</v>
      </c>
    </row>
    <row r="10" spans="1:7" s="38" customFormat="1" ht="27">
      <c r="A10" s="81" t="s">
        <v>162</v>
      </c>
      <c r="B10" s="127" t="s">
        <v>107</v>
      </c>
      <c r="C10" s="88"/>
      <c r="D10" s="131">
        <v>24328</v>
      </c>
      <c r="E10" s="131">
        <v>48657</v>
      </c>
      <c r="F10" s="131">
        <v>72985</v>
      </c>
      <c r="G10" s="42">
        <v>97314</v>
      </c>
    </row>
    <row r="11" spans="1:7" s="38" customFormat="1" ht="17.25" customHeight="1">
      <c r="A11" s="80" t="s">
        <v>103</v>
      </c>
      <c r="B11" s="82" t="s">
        <v>6</v>
      </c>
      <c r="C11" s="88"/>
      <c r="D11" s="131">
        <v>300</v>
      </c>
      <c r="E11" s="131">
        <v>600</v>
      </c>
      <c r="F11" s="131">
        <v>900</v>
      </c>
      <c r="G11" s="42">
        <v>1200</v>
      </c>
    </row>
    <row r="12" spans="1:7" s="38" customFormat="1" ht="17.25" customHeight="1">
      <c r="A12" s="80" t="s">
        <v>104</v>
      </c>
      <c r="B12" s="82" t="s">
        <v>124</v>
      </c>
      <c r="C12" s="88"/>
      <c r="D12" s="131">
        <v>215</v>
      </c>
      <c r="E12" s="131">
        <v>430</v>
      </c>
      <c r="F12" s="131">
        <v>645</v>
      </c>
      <c r="G12" s="42">
        <v>860</v>
      </c>
    </row>
    <row r="13" spans="1:7" s="38" customFormat="1" ht="17.25" customHeight="1">
      <c r="A13" s="85">
        <v>1.3</v>
      </c>
      <c r="B13" s="84" t="s">
        <v>54</v>
      </c>
      <c r="C13" s="125"/>
      <c r="D13" s="147">
        <f>D14</f>
        <v>9710.6</v>
      </c>
      <c r="E13" s="147">
        <f>E14</f>
        <v>9710.6</v>
      </c>
      <c r="F13" s="147">
        <f>F14</f>
        <v>9710.6</v>
      </c>
      <c r="G13" s="147">
        <v>9710.6</v>
      </c>
    </row>
    <row r="14" spans="1:8" s="43" customFormat="1" ht="17.25" customHeight="1">
      <c r="A14" s="80" t="s">
        <v>106</v>
      </c>
      <c r="B14" s="82" t="s">
        <v>114</v>
      </c>
      <c r="C14" s="153"/>
      <c r="D14" s="154">
        <v>9710.6</v>
      </c>
      <c r="E14" s="154">
        <v>9710.6</v>
      </c>
      <c r="F14" s="154">
        <v>9710.6</v>
      </c>
      <c r="G14" s="172">
        <v>9710.6</v>
      </c>
      <c r="H14" s="39"/>
    </row>
    <row r="15" spans="1:7" s="39" customFormat="1" ht="25.5" customHeight="1">
      <c r="A15" s="155" t="s">
        <v>7</v>
      </c>
      <c r="B15" s="48" t="s">
        <v>109</v>
      </c>
      <c r="C15" s="86"/>
      <c r="D15" s="145">
        <f>D16</f>
        <v>34184.8</v>
      </c>
      <c r="E15" s="145">
        <f>E16</f>
        <v>58741.7</v>
      </c>
      <c r="F15" s="145">
        <f>F16</f>
        <v>83690</v>
      </c>
      <c r="G15" s="145">
        <f>G16</f>
        <v>108916.9</v>
      </c>
    </row>
    <row r="16" spans="1:7" s="39" customFormat="1" ht="28.5" customHeight="1">
      <c r="A16" s="156" t="s">
        <v>17</v>
      </c>
      <c r="B16" s="48" t="s">
        <v>19</v>
      </c>
      <c r="C16" s="86"/>
      <c r="D16" s="145">
        <f>D17+D20+D27+D29+D34+D37+D41+D46+D50+D51</f>
        <v>34184.8</v>
      </c>
      <c r="E16" s="145">
        <f>E17+E20+E27+E29+E34+E37+E41+E46+E50+E51</f>
        <v>58741.7</v>
      </c>
      <c r="F16" s="145">
        <f>F17+F20+F27+F29+F34+F37+F41+F46+F50+F51</f>
        <v>83690</v>
      </c>
      <c r="G16" s="145">
        <f>G17+G20+G27+G29+G34+G37+G41+G46+G50+G51</f>
        <v>108916.9</v>
      </c>
    </row>
    <row r="17" spans="1:7" s="39" customFormat="1" ht="18" customHeight="1">
      <c r="A17" s="105">
        <v>1</v>
      </c>
      <c r="B17" s="106" t="s">
        <v>75</v>
      </c>
      <c r="C17" s="107">
        <v>4110</v>
      </c>
      <c r="D17" s="108">
        <f>SUM(D18:D19)</f>
        <v>20147.3</v>
      </c>
      <c r="E17" s="108">
        <f>SUM(E18:E19)</f>
        <v>39950.7</v>
      </c>
      <c r="F17" s="108">
        <f>SUM(F18:F19)</f>
        <v>59754</v>
      </c>
      <c r="G17" s="146">
        <f>SUM(G18:G19)</f>
        <v>79557.4</v>
      </c>
    </row>
    <row r="18" spans="1:9" s="38" customFormat="1" ht="18" customHeight="1">
      <c r="A18" s="134">
        <v>1.1</v>
      </c>
      <c r="B18" s="138" t="s">
        <v>76</v>
      </c>
      <c r="C18" s="130">
        <v>4111</v>
      </c>
      <c r="D18" s="131">
        <v>20027.3</v>
      </c>
      <c r="E18" s="131">
        <v>39710.7</v>
      </c>
      <c r="F18" s="131">
        <v>59394</v>
      </c>
      <c r="G18" s="131">
        <v>79077.4</v>
      </c>
      <c r="I18" s="45"/>
    </row>
    <row r="19" spans="1:9" s="132" customFormat="1" ht="18" customHeight="1">
      <c r="A19" s="134">
        <v>1.2</v>
      </c>
      <c r="B19" s="138" t="s">
        <v>120</v>
      </c>
      <c r="C19" s="130">
        <v>4112</v>
      </c>
      <c r="D19" s="131">
        <v>120</v>
      </c>
      <c r="E19" s="131">
        <v>240</v>
      </c>
      <c r="F19" s="131">
        <v>360</v>
      </c>
      <c r="G19" s="42">
        <v>480</v>
      </c>
      <c r="I19" s="142"/>
    </row>
    <row r="20" spans="1:10" s="39" customFormat="1" ht="18">
      <c r="A20" s="105">
        <v>2</v>
      </c>
      <c r="B20" s="106" t="s">
        <v>77</v>
      </c>
      <c r="C20" s="107">
        <v>4210</v>
      </c>
      <c r="D20" s="108">
        <f>SUM(D21:D26)</f>
        <v>1087</v>
      </c>
      <c r="E20" s="108">
        <f>SUM(E21:E26)</f>
        <v>1441</v>
      </c>
      <c r="F20" s="108">
        <f>SUM(F21:F26)</f>
        <v>1776</v>
      </c>
      <c r="G20" s="146">
        <f>SUM(G21:G26)</f>
        <v>2844</v>
      </c>
      <c r="J20" s="122"/>
    </row>
    <row r="21" spans="1:7" s="38" customFormat="1" ht="18">
      <c r="A21" s="44">
        <v>2.1</v>
      </c>
      <c r="B21" s="53" t="s">
        <v>79</v>
      </c>
      <c r="C21" s="88">
        <v>4211</v>
      </c>
      <c r="D21" s="42">
        <v>24</v>
      </c>
      <c r="E21" s="42">
        <v>48</v>
      </c>
      <c r="F21" s="42">
        <v>72</v>
      </c>
      <c r="G21" s="42">
        <v>96</v>
      </c>
    </row>
    <row r="22" spans="1:7" s="46" customFormat="1" ht="18">
      <c r="A22" s="44">
        <v>2.2</v>
      </c>
      <c r="B22" s="54" t="s">
        <v>80</v>
      </c>
      <c r="C22" s="89">
        <v>4212</v>
      </c>
      <c r="D22" s="42">
        <v>175</v>
      </c>
      <c r="E22" s="42">
        <v>325</v>
      </c>
      <c r="F22" s="42">
        <v>475</v>
      </c>
      <c r="G22" s="42">
        <v>650</v>
      </c>
    </row>
    <row r="23" spans="1:7" s="132" customFormat="1" ht="18">
      <c r="A23" s="134">
        <v>2.3</v>
      </c>
      <c r="B23" s="135" t="s">
        <v>81</v>
      </c>
      <c r="C23" s="136">
        <v>4213</v>
      </c>
      <c r="D23" s="131">
        <v>792</v>
      </c>
      <c r="E23" s="131">
        <v>876</v>
      </c>
      <c r="F23" s="131">
        <v>918</v>
      </c>
      <c r="G23" s="42">
        <v>1668</v>
      </c>
    </row>
    <row r="24" spans="1:10" s="46" customFormat="1" ht="18">
      <c r="A24" s="44">
        <v>2.4</v>
      </c>
      <c r="B24" s="54" t="s">
        <v>82</v>
      </c>
      <c r="C24" s="89">
        <v>4214</v>
      </c>
      <c r="D24" s="42">
        <v>66</v>
      </c>
      <c r="E24" s="42">
        <v>132</v>
      </c>
      <c r="F24" s="42">
        <v>198</v>
      </c>
      <c r="G24" s="42">
        <v>264</v>
      </c>
      <c r="J24" s="133"/>
    </row>
    <row r="25" spans="1:7" s="46" customFormat="1" ht="18">
      <c r="A25" s="44">
        <v>2.5</v>
      </c>
      <c r="B25" s="54" t="s">
        <v>83</v>
      </c>
      <c r="C25" s="89">
        <v>4215</v>
      </c>
      <c r="D25" s="42">
        <v>0</v>
      </c>
      <c r="E25" s="42">
        <v>0</v>
      </c>
      <c r="F25" s="42">
        <v>23</v>
      </c>
      <c r="G25" s="42">
        <v>46</v>
      </c>
    </row>
    <row r="26" spans="1:7" s="38" customFormat="1" ht="18">
      <c r="A26" s="44">
        <v>2.6</v>
      </c>
      <c r="B26" s="54" t="s">
        <v>84</v>
      </c>
      <c r="C26" s="89">
        <v>4216</v>
      </c>
      <c r="D26" s="42">
        <v>30</v>
      </c>
      <c r="E26" s="42">
        <v>60</v>
      </c>
      <c r="F26" s="42">
        <v>90</v>
      </c>
      <c r="G26" s="42">
        <v>120</v>
      </c>
    </row>
    <row r="27" spans="1:7" s="39" customFormat="1" ht="30">
      <c r="A27" s="105">
        <v>3</v>
      </c>
      <c r="B27" s="109" t="s">
        <v>78</v>
      </c>
      <c r="C27" s="107">
        <v>4220</v>
      </c>
      <c r="D27" s="108">
        <f>SUM(D28)</f>
        <v>0</v>
      </c>
      <c r="E27" s="108">
        <f>SUM(E28)</f>
        <v>0</v>
      </c>
      <c r="F27" s="108">
        <f>SUM(F28)</f>
        <v>0</v>
      </c>
      <c r="G27" s="146">
        <v>0</v>
      </c>
    </row>
    <row r="28" spans="1:7" s="38" customFormat="1" ht="18">
      <c r="A28" s="44">
        <v>3.1</v>
      </c>
      <c r="B28" s="53" t="s">
        <v>59</v>
      </c>
      <c r="C28" s="88">
        <v>4221</v>
      </c>
      <c r="D28" s="42"/>
      <c r="E28" s="42"/>
      <c r="F28" s="42"/>
      <c r="G28" s="42"/>
    </row>
    <row r="29" spans="1:7" s="39" customFormat="1" ht="30">
      <c r="A29" s="105">
        <v>4</v>
      </c>
      <c r="B29" s="110" t="s">
        <v>85</v>
      </c>
      <c r="C29" s="107">
        <v>4230</v>
      </c>
      <c r="D29" s="108">
        <f>SUM(D30:D33)</f>
        <v>1160.5</v>
      </c>
      <c r="E29" s="108">
        <f>SUM(E30:E33)</f>
        <v>2320</v>
      </c>
      <c r="F29" s="108">
        <f>SUM(F30:F33)</f>
        <v>3479.5</v>
      </c>
      <c r="G29" s="146">
        <f>SUM(G30:G33)</f>
        <v>4650</v>
      </c>
    </row>
    <row r="30" spans="1:7" s="132" customFormat="1" ht="18" customHeight="1">
      <c r="A30" s="128">
        <v>4.1</v>
      </c>
      <c r="B30" s="129" t="s">
        <v>86</v>
      </c>
      <c r="C30" s="130">
        <v>4231</v>
      </c>
      <c r="D30" s="131">
        <v>120</v>
      </c>
      <c r="E30" s="131">
        <v>240</v>
      </c>
      <c r="F30" s="131">
        <v>360</v>
      </c>
      <c r="G30" s="131">
        <v>490</v>
      </c>
    </row>
    <row r="31" spans="1:7" s="38" customFormat="1" ht="18" customHeight="1">
      <c r="A31" s="41">
        <v>4.2</v>
      </c>
      <c r="B31" s="55" t="s">
        <v>87</v>
      </c>
      <c r="C31" s="88">
        <v>4232</v>
      </c>
      <c r="D31" s="42">
        <v>82.5</v>
      </c>
      <c r="E31" s="42">
        <v>165</v>
      </c>
      <c r="F31" s="42">
        <v>247.5</v>
      </c>
      <c r="G31" s="42">
        <v>330</v>
      </c>
    </row>
    <row r="32" spans="1:7" s="38" customFormat="1" ht="18" customHeight="1">
      <c r="A32" s="41">
        <v>4.3</v>
      </c>
      <c r="B32" s="55" t="s">
        <v>89</v>
      </c>
      <c r="C32" s="88">
        <v>4234</v>
      </c>
      <c r="D32" s="42">
        <v>58</v>
      </c>
      <c r="E32" s="42">
        <v>115</v>
      </c>
      <c r="F32" s="42">
        <v>172</v>
      </c>
      <c r="G32" s="131">
        <v>230</v>
      </c>
    </row>
    <row r="33" spans="1:7" s="132" customFormat="1" ht="18" customHeight="1">
      <c r="A33" s="128">
        <v>4.4</v>
      </c>
      <c r="B33" s="129" t="s">
        <v>91</v>
      </c>
      <c r="C33" s="130">
        <v>4239</v>
      </c>
      <c r="D33" s="131">
        <v>900</v>
      </c>
      <c r="E33" s="131">
        <v>1800</v>
      </c>
      <c r="F33" s="131">
        <v>2700</v>
      </c>
      <c r="G33" s="131">
        <v>3600</v>
      </c>
    </row>
    <row r="34" spans="1:7" s="39" customFormat="1" ht="18" customHeight="1">
      <c r="A34" s="105">
        <v>5</v>
      </c>
      <c r="B34" s="111" t="s">
        <v>92</v>
      </c>
      <c r="C34" s="107">
        <v>4240</v>
      </c>
      <c r="D34" s="108">
        <f>SUM(D35)</f>
        <v>210</v>
      </c>
      <c r="E34" s="108">
        <f>SUM(E35)</f>
        <v>420</v>
      </c>
      <c r="F34" s="108">
        <f>SUM(F35)</f>
        <v>630</v>
      </c>
      <c r="G34" s="146">
        <f>G35</f>
        <v>840</v>
      </c>
    </row>
    <row r="35" spans="1:7" s="39" customFormat="1" ht="18" customHeight="1">
      <c r="A35" s="49">
        <v>5.1</v>
      </c>
      <c r="B35" s="51" t="s">
        <v>15</v>
      </c>
      <c r="C35" s="87">
        <v>4241</v>
      </c>
      <c r="D35" s="108">
        <f>SUM(D36:D36)</f>
        <v>210</v>
      </c>
      <c r="E35" s="108">
        <f>SUM(E36:E36)</f>
        <v>420</v>
      </c>
      <c r="F35" s="108">
        <f>SUM(F36:F36)</f>
        <v>630</v>
      </c>
      <c r="G35" s="146">
        <f>SUM(G36:G36)</f>
        <v>840</v>
      </c>
    </row>
    <row r="36" spans="1:7" s="38" customFormat="1" ht="18" customHeight="1">
      <c r="A36" s="41" t="s">
        <v>70</v>
      </c>
      <c r="B36" s="55" t="s">
        <v>15</v>
      </c>
      <c r="C36" s="88"/>
      <c r="D36" s="42">
        <v>210</v>
      </c>
      <c r="E36" s="42">
        <v>420</v>
      </c>
      <c r="F36" s="42">
        <v>630</v>
      </c>
      <c r="G36" s="42">
        <v>840</v>
      </c>
    </row>
    <row r="37" spans="1:7" s="39" customFormat="1" ht="18" customHeight="1">
      <c r="A37" s="105">
        <v>6</v>
      </c>
      <c r="B37" s="111" t="s">
        <v>93</v>
      </c>
      <c r="C37" s="107">
        <v>4250</v>
      </c>
      <c r="D37" s="108">
        <f>SUM(D38:D40)</f>
        <v>90</v>
      </c>
      <c r="E37" s="108">
        <f>SUM(E38:E40)</f>
        <v>180</v>
      </c>
      <c r="F37" s="108">
        <f>SUM(F38:F40)</f>
        <v>270</v>
      </c>
      <c r="G37" s="146">
        <f>SUM(G38:G40)</f>
        <v>350</v>
      </c>
    </row>
    <row r="38" spans="1:7" s="38" customFormat="1" ht="18">
      <c r="A38" s="41">
        <v>6.1</v>
      </c>
      <c r="B38" s="55" t="s">
        <v>61</v>
      </c>
      <c r="C38" s="88">
        <v>4251</v>
      </c>
      <c r="D38" s="42"/>
      <c r="E38" s="42"/>
      <c r="F38" s="42"/>
      <c r="G38" s="42"/>
    </row>
    <row r="39" spans="1:7" s="38" customFormat="1" ht="30">
      <c r="A39" s="41">
        <v>6.2</v>
      </c>
      <c r="B39" s="55" t="s">
        <v>62</v>
      </c>
      <c r="C39" s="88">
        <v>4252</v>
      </c>
      <c r="D39" s="42">
        <v>50</v>
      </c>
      <c r="E39" s="42">
        <v>100</v>
      </c>
      <c r="F39" s="42">
        <v>150</v>
      </c>
      <c r="G39" s="131">
        <v>200</v>
      </c>
    </row>
    <row r="40" spans="1:7" s="38" customFormat="1" ht="30">
      <c r="A40" s="41">
        <v>6.3</v>
      </c>
      <c r="B40" s="55" t="s">
        <v>117</v>
      </c>
      <c r="C40" s="88">
        <v>4253</v>
      </c>
      <c r="D40" s="42">
        <v>40</v>
      </c>
      <c r="E40" s="42">
        <v>80</v>
      </c>
      <c r="F40" s="42">
        <v>120</v>
      </c>
      <c r="G40" s="131">
        <v>150</v>
      </c>
    </row>
    <row r="41" spans="1:7" s="39" customFormat="1" ht="18" customHeight="1">
      <c r="A41" s="105">
        <v>7</v>
      </c>
      <c r="B41" s="111" t="s">
        <v>94</v>
      </c>
      <c r="C41" s="107">
        <v>4260</v>
      </c>
      <c r="D41" s="146">
        <f>SUM(D42:D45)</f>
        <v>2399</v>
      </c>
      <c r="E41" s="146">
        <f>SUM(E42:E45)</f>
        <v>4298</v>
      </c>
      <c r="F41" s="146">
        <f>SUM(F42:F45)</f>
        <v>6097</v>
      </c>
      <c r="G41" s="146">
        <f>SUM(G42:G45)</f>
        <v>7896</v>
      </c>
    </row>
    <row r="42" spans="1:7" s="38" customFormat="1" ht="18" customHeight="1">
      <c r="A42" s="41">
        <v>7.1</v>
      </c>
      <c r="B42" s="55" t="s">
        <v>63</v>
      </c>
      <c r="C42" s="88">
        <v>4261</v>
      </c>
      <c r="D42" s="131">
        <v>600</v>
      </c>
      <c r="E42" s="131">
        <v>700</v>
      </c>
      <c r="F42" s="131">
        <v>700</v>
      </c>
      <c r="G42" s="131">
        <v>700</v>
      </c>
    </row>
    <row r="43" spans="1:7" s="38" customFormat="1" ht="18" customHeight="1">
      <c r="A43" s="41">
        <v>7.2</v>
      </c>
      <c r="B43" s="55" t="s">
        <v>115</v>
      </c>
      <c r="C43" s="88">
        <v>4262</v>
      </c>
      <c r="D43" s="131">
        <v>350</v>
      </c>
      <c r="E43" s="131">
        <v>700</v>
      </c>
      <c r="F43" s="131">
        <v>1050</v>
      </c>
      <c r="G43" s="131">
        <v>1400</v>
      </c>
    </row>
    <row r="44" spans="1:7" s="38" customFormat="1" ht="18" customHeight="1">
      <c r="A44" s="41">
        <v>7.3</v>
      </c>
      <c r="B44" s="55" t="s">
        <v>65</v>
      </c>
      <c r="C44" s="88">
        <v>4266</v>
      </c>
      <c r="D44" s="131">
        <v>1428</v>
      </c>
      <c r="E44" s="131">
        <v>2856</v>
      </c>
      <c r="F44" s="131">
        <v>4284</v>
      </c>
      <c r="G44" s="131">
        <v>5712</v>
      </c>
    </row>
    <row r="45" spans="1:7" s="38" customFormat="1" ht="18" customHeight="1">
      <c r="A45" s="41">
        <v>7.6</v>
      </c>
      <c r="B45" s="55" t="s">
        <v>126</v>
      </c>
      <c r="C45" s="88"/>
      <c r="D45" s="42">
        <v>21</v>
      </c>
      <c r="E45" s="42">
        <v>42</v>
      </c>
      <c r="F45" s="42">
        <v>63</v>
      </c>
      <c r="G45" s="131">
        <v>84</v>
      </c>
    </row>
    <row r="46" spans="1:7" s="39" customFormat="1" ht="18" customHeight="1">
      <c r="A46" s="105">
        <v>8</v>
      </c>
      <c r="B46" s="111" t="s">
        <v>95</v>
      </c>
      <c r="C46" s="107">
        <v>4820</v>
      </c>
      <c r="D46" s="108">
        <f>SUM(D47:D49)</f>
        <v>91</v>
      </c>
      <c r="E46" s="108">
        <f>SUM(E47:E49)</f>
        <v>132</v>
      </c>
      <c r="F46" s="108">
        <f>SUM(F47:F49)</f>
        <v>274</v>
      </c>
      <c r="G46" s="146">
        <f>SUM(G47:G49)</f>
        <v>370</v>
      </c>
    </row>
    <row r="47" spans="1:7" s="132" customFormat="1" ht="18" customHeight="1">
      <c r="A47" s="157">
        <v>8.1</v>
      </c>
      <c r="B47" s="137" t="s">
        <v>16</v>
      </c>
      <c r="C47" s="130">
        <v>4822</v>
      </c>
      <c r="D47" s="131">
        <v>41</v>
      </c>
      <c r="E47" s="131">
        <v>82</v>
      </c>
      <c r="F47" s="131">
        <v>124</v>
      </c>
      <c r="G47" s="42">
        <v>165</v>
      </c>
    </row>
    <row r="48" spans="1:7" s="38" customFormat="1" ht="18" customHeight="1">
      <c r="A48" s="158">
        <v>8.2</v>
      </c>
      <c r="B48" s="56" t="s">
        <v>123</v>
      </c>
      <c r="C48" s="88">
        <v>4822</v>
      </c>
      <c r="D48" s="131"/>
      <c r="E48" s="131"/>
      <c r="F48" s="131"/>
      <c r="G48" s="42">
        <v>5</v>
      </c>
    </row>
    <row r="49" spans="1:7" s="38" customFormat="1" ht="18" customHeight="1">
      <c r="A49" s="158">
        <v>8.3</v>
      </c>
      <c r="B49" s="56" t="s">
        <v>22</v>
      </c>
      <c r="C49" s="88">
        <v>4823</v>
      </c>
      <c r="D49" s="42">
        <v>50</v>
      </c>
      <c r="E49" s="42">
        <v>50</v>
      </c>
      <c r="F49" s="42">
        <v>150</v>
      </c>
      <c r="G49" s="42">
        <v>200</v>
      </c>
    </row>
    <row r="50" spans="1:9" s="132" customFormat="1" ht="18" customHeight="1">
      <c r="A50" s="159">
        <v>9</v>
      </c>
      <c r="B50" s="139" t="s">
        <v>12</v>
      </c>
      <c r="C50" s="140"/>
      <c r="D50" s="141">
        <v>9000</v>
      </c>
      <c r="E50" s="141">
        <v>10000</v>
      </c>
      <c r="F50" s="141">
        <v>11409.5</v>
      </c>
      <c r="G50" s="141">
        <v>12409.5</v>
      </c>
      <c r="I50" s="142"/>
    </row>
    <row r="51" spans="1:7" s="38" customFormat="1" ht="18" customHeight="1">
      <c r="A51" s="160">
        <v>10</v>
      </c>
      <c r="B51" s="117" t="s">
        <v>134</v>
      </c>
      <c r="C51" s="119">
        <v>4861</v>
      </c>
      <c r="D51" s="141"/>
      <c r="E51" s="141"/>
      <c r="F51" s="141"/>
      <c r="G51" s="141"/>
    </row>
    <row r="52" spans="1:7" s="39" customFormat="1" ht="28.5" customHeight="1">
      <c r="A52" s="156" t="s">
        <v>18</v>
      </c>
      <c r="B52" s="52" t="s">
        <v>96</v>
      </c>
      <c r="C52" s="86">
        <v>5000</v>
      </c>
      <c r="D52" s="145">
        <f>D53+D54+D55+D56+D57+D58</f>
        <v>0</v>
      </c>
      <c r="E52" s="145">
        <f>E53+E54+E55+E56+E57+E58</f>
        <v>0</v>
      </c>
      <c r="F52" s="145">
        <f>F53+F54+F55+F56+F57+F58</f>
        <v>0</v>
      </c>
      <c r="G52" s="145">
        <f>G53+G54+G55+G56+G57+G58</f>
        <v>0</v>
      </c>
    </row>
    <row r="53" spans="1:7" s="39" customFormat="1" ht="30">
      <c r="A53" s="105">
        <v>1</v>
      </c>
      <c r="B53" s="120" t="s">
        <v>100</v>
      </c>
      <c r="C53" s="107">
        <v>5120</v>
      </c>
      <c r="D53" s="108"/>
      <c r="E53" s="108"/>
      <c r="F53" s="108"/>
      <c r="G53" s="146"/>
    </row>
    <row r="54" spans="1:13" s="38" customFormat="1" ht="18">
      <c r="A54" s="160">
        <v>2</v>
      </c>
      <c r="B54" s="161" t="s">
        <v>67</v>
      </c>
      <c r="C54" s="119">
        <v>5111</v>
      </c>
      <c r="D54" s="116"/>
      <c r="E54" s="116"/>
      <c r="F54" s="116"/>
      <c r="G54" s="116"/>
      <c r="M54" s="45"/>
    </row>
    <row r="55" spans="1:7" s="38" customFormat="1" ht="18">
      <c r="A55" s="160">
        <v>3</v>
      </c>
      <c r="B55" s="161" t="s">
        <v>68</v>
      </c>
      <c r="C55" s="119">
        <v>5112</v>
      </c>
      <c r="D55" s="116"/>
      <c r="E55" s="116"/>
      <c r="F55" s="116"/>
      <c r="G55" s="116"/>
    </row>
    <row r="56" spans="1:7" s="38" customFormat="1" ht="18">
      <c r="A56" s="160">
        <v>4</v>
      </c>
      <c r="B56" s="161" t="s">
        <v>98</v>
      </c>
      <c r="C56" s="119">
        <v>5113</v>
      </c>
      <c r="D56" s="116"/>
      <c r="E56" s="116"/>
      <c r="F56" s="116"/>
      <c r="G56" s="116"/>
    </row>
    <row r="57" spans="1:7" s="38" customFormat="1" ht="18" customHeight="1">
      <c r="A57" s="162">
        <v>5</v>
      </c>
      <c r="B57" s="161" t="s">
        <v>99</v>
      </c>
      <c r="C57" s="119">
        <v>5132</v>
      </c>
      <c r="D57" s="116"/>
      <c r="E57" s="116"/>
      <c r="F57" s="116"/>
      <c r="G57" s="116"/>
    </row>
    <row r="58" spans="1:7" s="38" customFormat="1" ht="18" customHeight="1">
      <c r="A58" s="162">
        <v>6</v>
      </c>
      <c r="B58" s="161" t="s">
        <v>60</v>
      </c>
      <c r="C58" s="119">
        <v>5134</v>
      </c>
      <c r="D58" s="116"/>
      <c r="E58" s="116"/>
      <c r="F58" s="116"/>
      <c r="G58" s="116"/>
    </row>
    <row r="59" spans="1:7" s="39" customFormat="1" ht="36">
      <c r="A59" s="155" t="s">
        <v>10</v>
      </c>
      <c r="B59" s="48" t="s">
        <v>13</v>
      </c>
      <c r="C59" s="86"/>
      <c r="D59" s="145">
        <f>+D7-D15</f>
        <v>553.3999999999942</v>
      </c>
      <c r="E59" s="145">
        <f>+E7-E15</f>
        <v>840.5</v>
      </c>
      <c r="F59" s="145">
        <f>+F7-F15</f>
        <v>735.2000000000116</v>
      </c>
      <c r="G59" s="145">
        <f>+G7-G15</f>
        <v>352.30000000001746</v>
      </c>
    </row>
    <row r="60" spans="1:3" s="3" customFormat="1" ht="19.5" customHeight="1">
      <c r="A60" s="7"/>
      <c r="C60" s="90"/>
    </row>
    <row r="61" spans="1:6" s="6" customFormat="1" ht="25.5" customHeight="1">
      <c r="A61" s="8"/>
      <c r="B61" s="149" t="s">
        <v>128</v>
      </c>
      <c r="C61" s="144"/>
      <c r="D61" s="238" t="s">
        <v>129</v>
      </c>
      <c r="E61" s="238"/>
      <c r="F61" s="238"/>
    </row>
    <row r="62" spans="1:6" s="6" customFormat="1" ht="12.75" customHeight="1">
      <c r="A62" s="8"/>
      <c r="C62" s="91"/>
      <c r="D62" s="2"/>
      <c r="E62" s="239"/>
      <c r="F62" s="239"/>
    </row>
    <row r="63" spans="1:6" s="6" customFormat="1" ht="8.25" customHeight="1">
      <c r="A63" s="8"/>
      <c r="C63" s="91"/>
      <c r="D63" s="2"/>
      <c r="E63" s="64"/>
      <c r="F63" s="65"/>
    </row>
    <row r="64" spans="1:6" s="6" customFormat="1" ht="13.5" customHeight="1">
      <c r="A64" s="8"/>
      <c r="B64" s="66"/>
      <c r="C64" s="92"/>
      <c r="D64" s="9"/>
      <c r="E64" s="239"/>
      <c r="F64" s="239"/>
    </row>
    <row r="65" spans="1:7" s="38" customFormat="1" ht="18">
      <c r="A65" s="100"/>
      <c r="B65" s="101"/>
      <c r="C65" s="102"/>
      <c r="D65" s="103"/>
      <c r="E65" s="103"/>
      <c r="F65" s="103"/>
      <c r="G65" s="103"/>
    </row>
  </sheetData>
  <sheetProtection/>
  <mergeCells count="7">
    <mergeCell ref="A1:G1"/>
    <mergeCell ref="D61:F61"/>
    <mergeCell ref="E62:F62"/>
    <mergeCell ref="E64:F64"/>
    <mergeCell ref="A2:G2"/>
    <mergeCell ref="A3:G3"/>
    <mergeCell ref="A4:G4"/>
  </mergeCells>
  <printOptions/>
  <pageMargins left="0.7" right="0.7" top="0.75" bottom="0.75" header="0.3" footer="0.3"/>
  <pageSetup fitToHeight="0" fitToWidth="1" horizontalDpi="600" verticalDpi="600" orientation="portrait" paperSize="9" scale="73" r:id="rId1"/>
  <rowBreaks count="1" manualBreakCount="1">
    <brk id="3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C1" sqref="C1:F1"/>
    </sheetView>
  </sheetViews>
  <sheetFormatPr defaultColWidth="4.8515625" defaultRowHeight="12.75"/>
  <cols>
    <col min="1" max="1" width="7.00390625" style="179" customWidth="1"/>
    <col min="2" max="2" width="59.00390625" style="179" customWidth="1"/>
    <col min="3" max="3" width="8.140625" style="179" customWidth="1"/>
    <col min="4" max="4" width="14.28125" style="179" bestFit="1" customWidth="1"/>
    <col min="5" max="5" width="17.7109375" style="179" bestFit="1" customWidth="1"/>
    <col min="6" max="6" width="15.28125" style="179" customWidth="1"/>
    <col min="7" max="255" width="9.140625" style="179" customWidth="1"/>
    <col min="256" max="16384" width="4.8515625" style="179" customWidth="1"/>
  </cols>
  <sheetData>
    <row r="1" spans="3:6" ht="60" customHeight="1">
      <c r="C1" s="246" t="s">
        <v>165</v>
      </c>
      <c r="D1" s="246"/>
      <c r="E1" s="246"/>
      <c r="F1" s="246"/>
    </row>
    <row r="3" spans="1:6" ht="20.25" customHeight="1">
      <c r="A3" s="247" t="s">
        <v>163</v>
      </c>
      <c r="B3" s="247"/>
      <c r="C3" s="247"/>
      <c r="D3" s="247"/>
      <c r="E3" s="247"/>
      <c r="F3" s="247"/>
    </row>
    <row r="4" spans="1:6" s="132" customFormat="1" ht="21.75" customHeight="1">
      <c r="A4" s="248" t="s">
        <v>127</v>
      </c>
      <c r="B4" s="248"/>
      <c r="C4" s="248"/>
      <c r="D4" s="248"/>
      <c r="E4" s="248"/>
      <c r="F4" s="248"/>
    </row>
    <row r="5" spans="1:8" ht="27.75" customHeight="1">
      <c r="A5" s="249" t="s">
        <v>135</v>
      </c>
      <c r="B5" s="250"/>
      <c r="C5" s="250"/>
      <c r="D5" s="250"/>
      <c r="E5" s="250"/>
      <c r="F5" s="250"/>
      <c r="G5" s="180"/>
      <c r="H5" s="180"/>
    </row>
    <row r="6" spans="1:6" s="132" customFormat="1" ht="17.25" customHeight="1">
      <c r="A6" s="181"/>
      <c r="B6" s="181"/>
      <c r="C6" s="142"/>
      <c r="D6" s="142"/>
      <c r="E6" s="142"/>
      <c r="F6" s="182" t="s">
        <v>0</v>
      </c>
    </row>
    <row r="7" spans="1:6" s="132" customFormat="1" ht="40.5">
      <c r="A7" s="183"/>
      <c r="B7" s="184" t="s">
        <v>9</v>
      </c>
      <c r="C7" s="185" t="s">
        <v>53</v>
      </c>
      <c r="D7" s="186" t="s">
        <v>159</v>
      </c>
      <c r="E7" s="186" t="s">
        <v>160</v>
      </c>
      <c r="F7" s="187" t="s">
        <v>55</v>
      </c>
    </row>
    <row r="8" spans="1:6" s="132" customFormat="1" ht="18">
      <c r="A8" s="188" t="s">
        <v>5</v>
      </c>
      <c r="B8" s="189" t="s">
        <v>108</v>
      </c>
      <c r="C8" s="190"/>
      <c r="D8" s="190">
        <f>D9+D10+D14</f>
        <v>106325.9</v>
      </c>
      <c r="E8" s="190">
        <f>E9+E10+E14</f>
        <v>97459.9</v>
      </c>
      <c r="F8" s="191">
        <f>D8/E8*100</f>
        <v>109.09707479691649</v>
      </c>
    </row>
    <row r="9" spans="1:6" s="194" customFormat="1" ht="27">
      <c r="A9" s="192">
        <v>1.1</v>
      </c>
      <c r="B9" s="193" t="s">
        <v>111</v>
      </c>
      <c r="C9" s="191"/>
      <c r="D9" s="191">
        <v>590.7</v>
      </c>
      <c r="E9" s="191">
        <v>590.7</v>
      </c>
      <c r="F9" s="191">
        <f aca="true" t="shared" si="0" ref="F9:F18">D9/E9*100</f>
        <v>100</v>
      </c>
    </row>
    <row r="10" spans="1:6" s="194" customFormat="1" ht="17.25" customHeight="1">
      <c r="A10" s="195">
        <v>1.2</v>
      </c>
      <c r="B10" s="196" t="s">
        <v>101</v>
      </c>
      <c r="C10" s="172"/>
      <c r="D10" s="172">
        <f>D11+D12+D13</f>
        <v>102067.9</v>
      </c>
      <c r="E10" s="172">
        <f>E11+E12+E13</f>
        <v>95201.9</v>
      </c>
      <c r="F10" s="191">
        <f t="shared" si="0"/>
        <v>107.21204093615779</v>
      </c>
    </row>
    <row r="11" spans="1:6" s="132" customFormat="1" ht="27">
      <c r="A11" s="192" t="s">
        <v>102</v>
      </c>
      <c r="B11" s="193" t="s">
        <v>107</v>
      </c>
      <c r="C11" s="131"/>
      <c r="D11" s="131">
        <v>100169.4</v>
      </c>
      <c r="E11" s="131">
        <v>92841.9</v>
      </c>
      <c r="F11" s="191">
        <f t="shared" si="0"/>
        <v>107.89244942208205</v>
      </c>
    </row>
    <row r="12" spans="1:6" s="132" customFormat="1" ht="17.25" customHeight="1">
      <c r="A12" s="197" t="s">
        <v>103</v>
      </c>
      <c r="B12" s="198" t="s">
        <v>6</v>
      </c>
      <c r="C12" s="131"/>
      <c r="D12" s="131">
        <v>1138</v>
      </c>
      <c r="E12" s="131">
        <v>1500</v>
      </c>
      <c r="F12" s="191">
        <f t="shared" si="0"/>
        <v>75.86666666666667</v>
      </c>
    </row>
    <row r="13" spans="1:6" s="132" customFormat="1" ht="17.25" customHeight="1">
      <c r="A13" s="197" t="s">
        <v>104</v>
      </c>
      <c r="B13" s="198" t="s">
        <v>105</v>
      </c>
      <c r="C13" s="131"/>
      <c r="D13" s="131">
        <v>760.5</v>
      </c>
      <c r="E13" s="131">
        <v>860</v>
      </c>
      <c r="F13" s="191">
        <f t="shared" si="0"/>
        <v>88.43023255813954</v>
      </c>
    </row>
    <row r="14" spans="1:6" s="132" customFormat="1" ht="17.25" customHeight="1">
      <c r="A14" s="195">
        <v>1.3</v>
      </c>
      <c r="B14" s="199" t="s">
        <v>54</v>
      </c>
      <c r="C14" s="131"/>
      <c r="D14" s="131">
        <v>3667.3</v>
      </c>
      <c r="E14" s="131">
        <v>1667.3</v>
      </c>
      <c r="F14" s="191">
        <f t="shared" si="0"/>
        <v>219.9544173214179</v>
      </c>
    </row>
    <row r="15" spans="1:7" s="200" customFormat="1" ht="17.25" customHeight="1">
      <c r="A15" s="197" t="s">
        <v>106</v>
      </c>
      <c r="B15" s="198" t="s">
        <v>114</v>
      </c>
      <c r="C15" s="172"/>
      <c r="D15" s="172">
        <v>1667.3</v>
      </c>
      <c r="E15" s="172">
        <v>1667.3</v>
      </c>
      <c r="F15" s="191">
        <f t="shared" si="0"/>
        <v>100</v>
      </c>
      <c r="G15" s="194"/>
    </row>
    <row r="16" spans="1:10" s="194" customFormat="1" ht="39.75" customHeight="1">
      <c r="A16" s="201" t="s">
        <v>7</v>
      </c>
      <c r="B16" s="189" t="s">
        <v>52</v>
      </c>
      <c r="C16" s="191"/>
      <c r="D16" s="191">
        <f>D17</f>
        <v>106141.3</v>
      </c>
      <c r="E16" s="191">
        <f>E17</f>
        <v>97317.8</v>
      </c>
      <c r="F16" s="191">
        <f t="shared" si="0"/>
        <v>109.06668666985895</v>
      </c>
      <c r="H16" s="202"/>
      <c r="I16" s="202"/>
      <c r="J16" s="202"/>
    </row>
    <row r="17" spans="1:6" s="194" customFormat="1" ht="28.5" customHeight="1">
      <c r="A17" s="203" t="s">
        <v>17</v>
      </c>
      <c r="B17" s="189" t="s">
        <v>19</v>
      </c>
      <c r="C17" s="191"/>
      <c r="D17" s="191">
        <f>D18+D21+D28+D30+D37+D43+D47+D54+D59+D60+D61</f>
        <v>106141.3</v>
      </c>
      <c r="E17" s="191">
        <f>E18+E21+E28+E30+E37+E43+E47+E54+E59+E60</f>
        <v>97317.8</v>
      </c>
      <c r="F17" s="191">
        <f t="shared" si="0"/>
        <v>109.06668666985895</v>
      </c>
    </row>
    <row r="18" spans="1:6" s="194" customFormat="1" ht="18" customHeight="1">
      <c r="A18" s="204">
        <v>1</v>
      </c>
      <c r="B18" s="205" t="s">
        <v>8</v>
      </c>
      <c r="C18" s="206"/>
      <c r="D18" s="172">
        <f>SUM(D19:D20)</f>
        <v>86845.3</v>
      </c>
      <c r="E18" s="172">
        <v>83403.8</v>
      </c>
      <c r="F18" s="191">
        <f t="shared" si="0"/>
        <v>104.12631079159462</v>
      </c>
    </row>
    <row r="19" spans="1:6" s="132" customFormat="1" ht="18" customHeight="1">
      <c r="A19" s="134">
        <v>1.1</v>
      </c>
      <c r="B19" s="138" t="s">
        <v>76</v>
      </c>
      <c r="C19" s="130">
        <v>4111</v>
      </c>
      <c r="D19" s="131">
        <v>86390.1</v>
      </c>
      <c r="E19" s="131">
        <v>82803.8</v>
      </c>
      <c r="F19" s="191">
        <f aca="true" t="shared" si="1" ref="F19:F64">D19/E19*100</f>
        <v>104.33108142379939</v>
      </c>
    </row>
    <row r="20" spans="1:6" s="132" customFormat="1" ht="18" customHeight="1">
      <c r="A20" s="134">
        <v>1.2</v>
      </c>
      <c r="B20" s="138" t="s">
        <v>120</v>
      </c>
      <c r="C20" s="130">
        <v>4112</v>
      </c>
      <c r="D20" s="131">
        <v>455.2</v>
      </c>
      <c r="E20" s="131">
        <v>600</v>
      </c>
      <c r="F20" s="191">
        <f t="shared" si="1"/>
        <v>75.86666666666666</v>
      </c>
    </row>
    <row r="21" spans="1:8" s="194" customFormat="1" ht="18" customHeight="1">
      <c r="A21" s="204">
        <v>2</v>
      </c>
      <c r="B21" s="205" t="s">
        <v>77</v>
      </c>
      <c r="C21" s="206">
        <v>4210</v>
      </c>
      <c r="D21" s="172">
        <f>SUM(D22:D27)</f>
        <v>2528.2999999999997</v>
      </c>
      <c r="E21" s="172">
        <f>SUM(E22:E27)</f>
        <v>2586</v>
      </c>
      <c r="F21" s="191">
        <f>D21/E21*100</f>
        <v>97.76875483372002</v>
      </c>
      <c r="H21" s="202"/>
    </row>
    <row r="22" spans="1:8" s="132" customFormat="1" ht="18" customHeight="1">
      <c r="A22" s="134">
        <v>2.1</v>
      </c>
      <c r="B22" s="138" t="s">
        <v>79</v>
      </c>
      <c r="C22" s="130">
        <v>4211</v>
      </c>
      <c r="D22" s="131">
        <v>96</v>
      </c>
      <c r="E22" s="131">
        <v>96</v>
      </c>
      <c r="F22" s="191">
        <f t="shared" si="1"/>
        <v>100</v>
      </c>
      <c r="H22" s="142"/>
    </row>
    <row r="23" spans="1:6" s="132" customFormat="1" ht="18" customHeight="1">
      <c r="A23" s="134">
        <v>2.2</v>
      </c>
      <c r="B23" s="135" t="s">
        <v>80</v>
      </c>
      <c r="C23" s="136">
        <v>4212</v>
      </c>
      <c r="D23" s="131">
        <v>846.5</v>
      </c>
      <c r="E23" s="131">
        <v>570</v>
      </c>
      <c r="F23" s="191">
        <f>D23/E23*100</f>
        <v>148.50877192982458</v>
      </c>
    </row>
    <row r="24" spans="1:6" s="132" customFormat="1" ht="18" customHeight="1">
      <c r="A24" s="134">
        <v>2.3</v>
      </c>
      <c r="B24" s="135" t="s">
        <v>81</v>
      </c>
      <c r="C24" s="136">
        <v>4213</v>
      </c>
      <c r="D24" s="131">
        <v>1207.7</v>
      </c>
      <c r="E24" s="131">
        <v>1456</v>
      </c>
      <c r="F24" s="191">
        <f t="shared" si="1"/>
        <v>82.94642857142858</v>
      </c>
    </row>
    <row r="25" spans="1:6" s="132" customFormat="1" ht="16.5" customHeight="1">
      <c r="A25" s="134">
        <v>2.4</v>
      </c>
      <c r="B25" s="135" t="s">
        <v>82</v>
      </c>
      <c r="C25" s="136">
        <v>4214</v>
      </c>
      <c r="D25" s="131">
        <v>234.6</v>
      </c>
      <c r="E25" s="131">
        <v>264</v>
      </c>
      <c r="F25" s="191">
        <f t="shared" si="1"/>
        <v>88.86363636363637</v>
      </c>
    </row>
    <row r="26" spans="1:6" s="132" customFormat="1" ht="18">
      <c r="A26" s="134">
        <v>2.5</v>
      </c>
      <c r="B26" s="135" t="s">
        <v>83</v>
      </c>
      <c r="C26" s="136">
        <v>4215</v>
      </c>
      <c r="D26" s="131">
        <v>44</v>
      </c>
      <c r="E26" s="131">
        <v>80</v>
      </c>
      <c r="F26" s="191">
        <f>D26/E26*100</f>
        <v>55.00000000000001</v>
      </c>
    </row>
    <row r="27" spans="1:6" s="132" customFormat="1" ht="18">
      <c r="A27" s="134">
        <v>2.6</v>
      </c>
      <c r="B27" s="135" t="s">
        <v>84</v>
      </c>
      <c r="C27" s="136">
        <v>4216</v>
      </c>
      <c r="D27" s="131">
        <v>99.5</v>
      </c>
      <c r="E27" s="131">
        <v>120</v>
      </c>
      <c r="F27" s="191">
        <f t="shared" si="1"/>
        <v>82.91666666666667</v>
      </c>
    </row>
    <row r="28" spans="1:6" s="208" customFormat="1" ht="30">
      <c r="A28" s="204">
        <v>3</v>
      </c>
      <c r="B28" s="207" t="s">
        <v>78</v>
      </c>
      <c r="C28" s="206">
        <v>4220</v>
      </c>
      <c r="D28" s="172">
        <f>SUM(D29)</f>
        <v>0</v>
      </c>
      <c r="E28" s="172">
        <v>0</v>
      </c>
      <c r="F28" s="191"/>
    </row>
    <row r="29" spans="1:6" s="132" customFormat="1" ht="18">
      <c r="A29" s="134">
        <v>3.1</v>
      </c>
      <c r="B29" s="138" t="s">
        <v>59</v>
      </c>
      <c r="C29" s="130">
        <v>4221</v>
      </c>
      <c r="D29" s="131"/>
      <c r="E29" s="131"/>
      <c r="F29" s="191"/>
    </row>
    <row r="30" spans="1:6" s="194" customFormat="1" ht="30">
      <c r="A30" s="204">
        <v>4</v>
      </c>
      <c r="B30" s="207" t="s">
        <v>85</v>
      </c>
      <c r="C30" s="206">
        <v>4230</v>
      </c>
      <c r="D30" s="172">
        <f>SUM(D31:D36)</f>
        <v>4889.8</v>
      </c>
      <c r="E30" s="172">
        <f>SUM(E31:E36)</f>
        <v>2030</v>
      </c>
      <c r="F30" s="191">
        <f t="shared" si="1"/>
        <v>240.8768472906404</v>
      </c>
    </row>
    <row r="31" spans="1:6" s="132" customFormat="1" ht="18" customHeight="1">
      <c r="A31" s="128">
        <v>4.1</v>
      </c>
      <c r="B31" s="129" t="s">
        <v>86</v>
      </c>
      <c r="C31" s="130">
        <v>4231</v>
      </c>
      <c r="D31" s="131">
        <v>362.6</v>
      </c>
      <c r="E31" s="131">
        <v>480</v>
      </c>
      <c r="F31" s="191">
        <f t="shared" si="1"/>
        <v>75.54166666666667</v>
      </c>
    </row>
    <row r="32" spans="1:6" s="132" customFormat="1" ht="18" customHeight="1">
      <c r="A32" s="128">
        <v>4.2</v>
      </c>
      <c r="B32" s="129" t="s">
        <v>87</v>
      </c>
      <c r="C32" s="130">
        <v>4232</v>
      </c>
      <c r="D32" s="131">
        <v>302.5</v>
      </c>
      <c r="E32" s="131">
        <v>330</v>
      </c>
      <c r="F32" s="191">
        <f t="shared" si="1"/>
        <v>91.66666666666666</v>
      </c>
    </row>
    <row r="33" spans="1:6" s="132" customFormat="1" ht="29.25" customHeight="1">
      <c r="A33" s="128">
        <v>4.3</v>
      </c>
      <c r="B33" s="129" t="s">
        <v>88</v>
      </c>
      <c r="C33" s="130">
        <v>4233</v>
      </c>
      <c r="D33" s="131"/>
      <c r="E33" s="131"/>
      <c r="F33" s="191"/>
    </row>
    <row r="34" spans="1:6" s="132" customFormat="1" ht="18" customHeight="1">
      <c r="A34" s="128">
        <v>4.4</v>
      </c>
      <c r="B34" s="129" t="s">
        <v>89</v>
      </c>
      <c r="C34" s="130">
        <v>4234</v>
      </c>
      <c r="D34" s="131">
        <v>204.1</v>
      </c>
      <c r="E34" s="131">
        <v>253.6</v>
      </c>
      <c r="F34" s="191">
        <f t="shared" si="1"/>
        <v>80.48107255520505</v>
      </c>
    </row>
    <row r="35" spans="1:6" s="132" customFormat="1" ht="18" customHeight="1">
      <c r="A35" s="128">
        <v>4.5</v>
      </c>
      <c r="B35" s="129" t="s">
        <v>90</v>
      </c>
      <c r="C35" s="130">
        <v>4236</v>
      </c>
      <c r="D35" s="131"/>
      <c r="E35" s="131"/>
      <c r="F35" s="191"/>
    </row>
    <row r="36" spans="1:6" s="132" customFormat="1" ht="18" customHeight="1">
      <c r="A36" s="128">
        <v>4.6</v>
      </c>
      <c r="B36" s="129" t="s">
        <v>91</v>
      </c>
      <c r="C36" s="130">
        <v>4239</v>
      </c>
      <c r="D36" s="131">
        <v>4020.6</v>
      </c>
      <c r="E36" s="131">
        <v>966.4</v>
      </c>
      <c r="F36" s="191">
        <f t="shared" si="1"/>
        <v>416.0389072847682</v>
      </c>
    </row>
    <row r="37" spans="1:6" s="194" customFormat="1" ht="18" customHeight="1">
      <c r="A37" s="204">
        <v>5</v>
      </c>
      <c r="B37" s="207" t="s">
        <v>92</v>
      </c>
      <c r="C37" s="206">
        <v>4240</v>
      </c>
      <c r="D37" s="172">
        <f>D38</f>
        <v>1956</v>
      </c>
      <c r="E37" s="172">
        <f>E38</f>
        <v>1740</v>
      </c>
      <c r="F37" s="191">
        <f t="shared" si="1"/>
        <v>112.41379310344828</v>
      </c>
    </row>
    <row r="38" spans="1:6" s="194" customFormat="1" ht="18" customHeight="1">
      <c r="A38" s="209">
        <v>5.1</v>
      </c>
      <c r="B38" s="210" t="s">
        <v>15</v>
      </c>
      <c r="C38" s="211">
        <v>4241</v>
      </c>
      <c r="D38" s="172">
        <f>SUM(D39:D42)</f>
        <v>1956</v>
      </c>
      <c r="E38" s="172">
        <f>SUM(E39:E42)</f>
        <v>1740</v>
      </c>
      <c r="F38" s="191">
        <f t="shared" si="1"/>
        <v>112.41379310344828</v>
      </c>
    </row>
    <row r="39" spans="1:6" s="132" customFormat="1" ht="18" customHeight="1">
      <c r="A39" s="128" t="s">
        <v>70</v>
      </c>
      <c r="B39" s="129" t="s">
        <v>15</v>
      </c>
      <c r="C39" s="130"/>
      <c r="D39" s="131">
        <v>840</v>
      </c>
      <c r="E39" s="131">
        <v>840</v>
      </c>
      <c r="F39" s="191">
        <f t="shared" si="1"/>
        <v>100</v>
      </c>
    </row>
    <row r="40" spans="1:6" s="132" customFormat="1" ht="18" customHeight="1">
      <c r="A40" s="128" t="s">
        <v>71</v>
      </c>
      <c r="B40" s="212" t="s">
        <v>21</v>
      </c>
      <c r="C40" s="130"/>
      <c r="D40" s="131"/>
      <c r="E40" s="131"/>
      <c r="F40" s="191"/>
    </row>
    <row r="41" spans="1:6" s="132" customFormat="1" ht="18" customHeight="1">
      <c r="A41" s="128" t="s">
        <v>72</v>
      </c>
      <c r="B41" s="129" t="s">
        <v>116</v>
      </c>
      <c r="C41" s="130"/>
      <c r="D41" s="131">
        <v>480</v>
      </c>
      <c r="E41" s="131">
        <v>240</v>
      </c>
      <c r="F41" s="191">
        <f t="shared" si="1"/>
        <v>200</v>
      </c>
    </row>
    <row r="42" spans="1:6" s="132" customFormat="1" ht="18" customHeight="1">
      <c r="A42" s="128" t="s">
        <v>73</v>
      </c>
      <c r="B42" s="212" t="s">
        <v>130</v>
      </c>
      <c r="C42" s="130"/>
      <c r="D42" s="131">
        <v>636</v>
      </c>
      <c r="E42" s="131">
        <v>660</v>
      </c>
      <c r="F42" s="191">
        <f t="shared" si="1"/>
        <v>96.36363636363636</v>
      </c>
    </row>
    <row r="43" spans="1:6" s="194" customFormat="1" ht="18" customHeight="1">
      <c r="A43" s="204">
        <v>6</v>
      </c>
      <c r="B43" s="207" t="s">
        <v>93</v>
      </c>
      <c r="C43" s="206">
        <v>4250</v>
      </c>
      <c r="D43" s="172">
        <f>SUM(D44:D46)</f>
        <v>62.5</v>
      </c>
      <c r="E43" s="172">
        <f>SUM(E44:E46)</f>
        <v>350</v>
      </c>
      <c r="F43" s="191">
        <f t="shared" si="1"/>
        <v>17.857142857142858</v>
      </c>
    </row>
    <row r="44" spans="1:6" s="132" customFormat="1" ht="18" customHeight="1">
      <c r="A44" s="128">
        <v>6.1</v>
      </c>
      <c r="B44" s="129" t="s">
        <v>61</v>
      </c>
      <c r="C44" s="130">
        <v>4251</v>
      </c>
      <c r="D44" s="131"/>
      <c r="E44" s="131"/>
      <c r="F44" s="191"/>
    </row>
    <row r="45" spans="1:6" s="132" customFormat="1" ht="30">
      <c r="A45" s="128">
        <v>6.2</v>
      </c>
      <c r="B45" s="129" t="s">
        <v>62</v>
      </c>
      <c r="C45" s="130">
        <v>4252</v>
      </c>
      <c r="D45" s="131">
        <v>62.5</v>
      </c>
      <c r="E45" s="131">
        <v>200</v>
      </c>
      <c r="F45" s="191">
        <f t="shared" si="1"/>
        <v>31.25</v>
      </c>
    </row>
    <row r="46" spans="1:6" s="132" customFormat="1" ht="29.25" customHeight="1">
      <c r="A46" s="128">
        <v>6.3</v>
      </c>
      <c r="B46" s="129" t="s">
        <v>117</v>
      </c>
      <c r="C46" s="130"/>
      <c r="D46" s="131"/>
      <c r="E46" s="131">
        <v>150</v>
      </c>
      <c r="F46" s="191">
        <f t="shared" si="1"/>
        <v>0</v>
      </c>
    </row>
    <row r="47" spans="1:6" s="194" customFormat="1" ht="18" customHeight="1">
      <c r="A47" s="204">
        <v>7</v>
      </c>
      <c r="B47" s="207" t="s">
        <v>94</v>
      </c>
      <c r="C47" s="206">
        <v>4260</v>
      </c>
      <c r="D47" s="172">
        <f>SUM(D48:D53)</f>
        <v>8024.7</v>
      </c>
      <c r="E47" s="172">
        <f>SUM(E48:E53)</f>
        <v>6143.1</v>
      </c>
      <c r="F47" s="191">
        <f t="shared" si="1"/>
        <v>130.62948674122185</v>
      </c>
    </row>
    <row r="48" spans="1:6" s="132" customFormat="1" ht="18" customHeight="1">
      <c r="A48" s="128">
        <v>7.1</v>
      </c>
      <c r="B48" s="129" t="s">
        <v>63</v>
      </c>
      <c r="C48" s="130">
        <v>4261</v>
      </c>
      <c r="D48" s="131">
        <v>389.8</v>
      </c>
      <c r="E48" s="131">
        <v>1177</v>
      </c>
      <c r="F48" s="191">
        <f t="shared" si="1"/>
        <v>33.11809685641462</v>
      </c>
    </row>
    <row r="49" spans="1:6" s="132" customFormat="1" ht="18" customHeight="1">
      <c r="A49" s="128">
        <v>7.2</v>
      </c>
      <c r="B49" s="129" t="s">
        <v>115</v>
      </c>
      <c r="C49" s="130">
        <v>4262</v>
      </c>
      <c r="D49" s="131">
        <v>1706.5</v>
      </c>
      <c r="E49" s="131">
        <v>1642.5</v>
      </c>
      <c r="F49" s="191">
        <f t="shared" si="1"/>
        <v>103.896499238965</v>
      </c>
    </row>
    <row r="50" spans="1:6" s="132" customFormat="1" ht="30">
      <c r="A50" s="128">
        <v>7.3</v>
      </c>
      <c r="B50" s="129" t="s">
        <v>64</v>
      </c>
      <c r="C50" s="130">
        <v>4263</v>
      </c>
      <c r="D50" s="131"/>
      <c r="E50" s="131"/>
      <c r="F50" s="191"/>
    </row>
    <row r="51" spans="1:6" s="132" customFormat="1" ht="18" customHeight="1">
      <c r="A51" s="128">
        <v>7.4</v>
      </c>
      <c r="B51" s="129" t="s">
        <v>65</v>
      </c>
      <c r="C51" s="130">
        <v>4266</v>
      </c>
      <c r="D51" s="131">
        <v>5886.9</v>
      </c>
      <c r="E51" s="131">
        <v>3173.6</v>
      </c>
      <c r="F51" s="191">
        <f t="shared" si="1"/>
        <v>185.49596672548526</v>
      </c>
    </row>
    <row r="52" spans="1:6" s="132" customFormat="1" ht="18" customHeight="1">
      <c r="A52" s="128">
        <v>7.5</v>
      </c>
      <c r="B52" s="129" t="s">
        <v>74</v>
      </c>
      <c r="C52" s="130">
        <v>4267</v>
      </c>
      <c r="D52" s="131"/>
      <c r="E52" s="131"/>
      <c r="F52" s="191"/>
    </row>
    <row r="53" spans="1:6" s="132" customFormat="1" ht="18" customHeight="1">
      <c r="A53" s="128">
        <v>7.6</v>
      </c>
      <c r="B53" s="129" t="s">
        <v>66</v>
      </c>
      <c r="C53" s="130">
        <v>4269</v>
      </c>
      <c r="D53" s="131">
        <v>41.5</v>
      </c>
      <c r="E53" s="131">
        <v>150</v>
      </c>
      <c r="F53" s="191">
        <f t="shared" si="1"/>
        <v>27.666666666666668</v>
      </c>
    </row>
    <row r="54" spans="1:6" s="194" customFormat="1" ht="18" customHeight="1">
      <c r="A54" s="204">
        <v>8</v>
      </c>
      <c r="B54" s="207" t="s">
        <v>95</v>
      </c>
      <c r="C54" s="206">
        <v>4820</v>
      </c>
      <c r="D54" s="172">
        <f>SUM(D55:D58)</f>
        <v>823.7</v>
      </c>
      <c r="E54" s="172">
        <f>SUM(E55:E58)</f>
        <v>524.9</v>
      </c>
      <c r="F54" s="191">
        <f t="shared" si="1"/>
        <v>156.92512859592304</v>
      </c>
    </row>
    <row r="55" spans="1:6" s="132" customFormat="1" ht="18" customHeight="1">
      <c r="A55" s="157">
        <v>8.1</v>
      </c>
      <c r="B55" s="137" t="s">
        <v>11</v>
      </c>
      <c r="C55" s="130">
        <v>4822</v>
      </c>
      <c r="D55" s="131">
        <v>443.1</v>
      </c>
      <c r="E55" s="131">
        <v>31.2</v>
      </c>
      <c r="F55" s="191">
        <f t="shared" si="1"/>
        <v>1420.1923076923078</v>
      </c>
    </row>
    <row r="56" spans="1:6" s="132" customFormat="1" ht="28.5" customHeight="1">
      <c r="A56" s="157">
        <v>8.2</v>
      </c>
      <c r="B56" s="137" t="s">
        <v>16</v>
      </c>
      <c r="C56" s="130">
        <v>4822</v>
      </c>
      <c r="D56" s="131">
        <v>149</v>
      </c>
      <c r="E56" s="131">
        <v>240</v>
      </c>
      <c r="F56" s="191">
        <f t="shared" si="1"/>
        <v>62.083333333333336</v>
      </c>
    </row>
    <row r="57" spans="1:6" s="132" customFormat="1" ht="18" customHeight="1">
      <c r="A57" s="157">
        <v>8.3</v>
      </c>
      <c r="B57" s="137" t="s">
        <v>56</v>
      </c>
      <c r="C57" s="130">
        <v>4822</v>
      </c>
      <c r="D57" s="131">
        <v>31.6</v>
      </c>
      <c r="E57" s="131">
        <v>53.7</v>
      </c>
      <c r="F57" s="191">
        <f t="shared" si="1"/>
        <v>58.84543761638734</v>
      </c>
    </row>
    <row r="58" spans="1:6" s="132" customFormat="1" ht="18" customHeight="1">
      <c r="A58" s="157">
        <v>8.4</v>
      </c>
      <c r="B58" s="137" t="s">
        <v>22</v>
      </c>
      <c r="C58" s="130">
        <v>4823</v>
      </c>
      <c r="D58" s="131">
        <v>200</v>
      </c>
      <c r="E58" s="131">
        <v>200</v>
      </c>
      <c r="F58" s="191">
        <f t="shared" si="1"/>
        <v>100</v>
      </c>
    </row>
    <row r="59" spans="1:6" s="132" customFormat="1" ht="18" customHeight="1">
      <c r="A59" s="159">
        <v>9</v>
      </c>
      <c r="B59" s="139" t="s">
        <v>12</v>
      </c>
      <c r="C59" s="140"/>
      <c r="D59" s="141"/>
      <c r="E59" s="141"/>
      <c r="F59" s="191"/>
    </row>
    <row r="60" spans="1:6" s="132" customFormat="1" ht="18" customHeight="1">
      <c r="A60" s="159">
        <v>10</v>
      </c>
      <c r="B60" s="213" t="s">
        <v>23</v>
      </c>
      <c r="C60" s="140">
        <v>4861</v>
      </c>
      <c r="D60" s="141">
        <v>406</v>
      </c>
      <c r="E60" s="141">
        <v>540</v>
      </c>
      <c r="F60" s="191">
        <f t="shared" si="1"/>
        <v>75.18518518518519</v>
      </c>
    </row>
    <row r="61" spans="1:6" s="194" customFormat="1" ht="18" customHeight="1">
      <c r="A61" s="204" t="s">
        <v>18</v>
      </c>
      <c r="B61" s="207" t="s">
        <v>96</v>
      </c>
      <c r="C61" s="206">
        <v>5000</v>
      </c>
      <c r="D61" s="172">
        <f>D62+D65+D66+D67+D68+D69</f>
        <v>605</v>
      </c>
      <c r="E61" s="172">
        <f>E62+E65+E66+E67+E68+E69</f>
        <v>2703</v>
      </c>
      <c r="F61" s="191">
        <f t="shared" si="1"/>
        <v>22.38253792082871</v>
      </c>
    </row>
    <row r="62" spans="1:6" s="194" customFormat="1" ht="30">
      <c r="A62" s="204">
        <v>1</v>
      </c>
      <c r="B62" s="207" t="s">
        <v>97</v>
      </c>
      <c r="C62" s="206">
        <v>5120</v>
      </c>
      <c r="D62" s="172">
        <f>D63+D64</f>
        <v>605</v>
      </c>
      <c r="E62" s="172">
        <v>2703</v>
      </c>
      <c r="F62" s="191">
        <f t="shared" si="1"/>
        <v>22.38253792082871</v>
      </c>
    </row>
    <row r="63" spans="1:6" s="132" customFormat="1" ht="18" customHeight="1">
      <c r="A63" s="157">
        <v>1.1</v>
      </c>
      <c r="B63" s="214" t="s">
        <v>69</v>
      </c>
      <c r="C63" s="130">
        <v>5122</v>
      </c>
      <c r="D63" s="131">
        <v>493</v>
      </c>
      <c r="E63" s="131">
        <v>540</v>
      </c>
      <c r="F63" s="191">
        <f t="shared" si="1"/>
        <v>91.2962962962963</v>
      </c>
    </row>
    <row r="64" spans="1:6" s="132" customFormat="1" ht="18" customHeight="1">
      <c r="A64" s="157">
        <v>1.2</v>
      </c>
      <c r="B64" s="214" t="s">
        <v>125</v>
      </c>
      <c r="C64" s="130">
        <v>5129</v>
      </c>
      <c r="D64" s="131">
        <v>112</v>
      </c>
      <c r="E64" s="131">
        <v>2163</v>
      </c>
      <c r="F64" s="191">
        <f t="shared" si="1"/>
        <v>5.177993527508091</v>
      </c>
    </row>
    <row r="65" spans="1:6" s="132" customFormat="1" ht="21" customHeight="1">
      <c r="A65" s="159">
        <v>2</v>
      </c>
      <c r="B65" s="215" t="s">
        <v>67</v>
      </c>
      <c r="C65" s="140">
        <v>5111</v>
      </c>
      <c r="D65" s="141"/>
      <c r="E65" s="141"/>
      <c r="F65" s="191"/>
    </row>
    <row r="66" spans="1:6" s="132" customFormat="1" ht="16.5" customHeight="1">
      <c r="A66" s="159">
        <v>3</v>
      </c>
      <c r="B66" s="215" t="s">
        <v>68</v>
      </c>
      <c r="C66" s="140">
        <v>5112</v>
      </c>
      <c r="D66" s="141"/>
      <c r="E66" s="141"/>
      <c r="F66" s="191"/>
    </row>
    <row r="67" spans="1:6" s="132" customFormat="1" ht="18" customHeight="1">
      <c r="A67" s="159">
        <v>4</v>
      </c>
      <c r="B67" s="215" t="s">
        <v>98</v>
      </c>
      <c r="C67" s="140">
        <v>5113</v>
      </c>
      <c r="D67" s="141"/>
      <c r="E67" s="141"/>
      <c r="F67" s="191"/>
    </row>
    <row r="68" spans="1:6" s="132" customFormat="1" ht="18" customHeight="1">
      <c r="A68" s="216">
        <v>5</v>
      </c>
      <c r="B68" s="215" t="s">
        <v>99</v>
      </c>
      <c r="C68" s="140">
        <v>5132</v>
      </c>
      <c r="D68" s="141"/>
      <c r="E68" s="141"/>
      <c r="F68" s="191"/>
    </row>
    <row r="69" spans="1:6" s="132" customFormat="1" ht="20.25" customHeight="1">
      <c r="A69" s="216">
        <v>7</v>
      </c>
      <c r="B69" s="215" t="s">
        <v>60</v>
      </c>
      <c r="C69" s="140">
        <v>5134</v>
      </c>
      <c r="D69" s="141"/>
      <c r="E69" s="141"/>
      <c r="F69" s="191"/>
    </row>
    <row r="70" spans="1:6" s="194" customFormat="1" ht="36">
      <c r="A70" s="201" t="s">
        <v>10</v>
      </c>
      <c r="B70" s="189" t="s">
        <v>110</v>
      </c>
      <c r="C70" s="191"/>
      <c r="D70" s="191">
        <f>+D8-D16</f>
        <v>184.59999999999127</v>
      </c>
      <c r="E70" s="191">
        <f>+E8-E16</f>
        <v>142.09999999999127</v>
      </c>
      <c r="F70" s="191">
        <f>D70/E70*100</f>
        <v>129.90851513019183</v>
      </c>
    </row>
    <row r="71" spans="1:6" s="194" customFormat="1" ht="18">
      <c r="A71" s="217"/>
      <c r="B71" s="218"/>
      <c r="C71" s="219"/>
      <c r="D71" s="219"/>
      <c r="E71" s="219"/>
      <c r="F71" s="219"/>
    </row>
    <row r="72" s="221" customFormat="1" ht="19.5" customHeight="1">
      <c r="A72" s="220"/>
    </row>
    <row r="73" spans="1:6" s="225" customFormat="1" ht="25.5" customHeight="1">
      <c r="A73" s="222"/>
      <c r="B73" s="223" t="s">
        <v>128</v>
      </c>
      <c r="C73" s="224"/>
      <c r="D73" s="251" t="s">
        <v>129</v>
      </c>
      <c r="E73" s="251"/>
      <c r="F73" s="251"/>
    </row>
    <row r="74" spans="1:6" s="225" customFormat="1" ht="12.75" customHeight="1">
      <c r="A74" s="222"/>
      <c r="C74" s="226"/>
      <c r="D74" s="226"/>
      <c r="E74" s="245"/>
      <c r="F74" s="245"/>
    </row>
    <row r="75" spans="1:6" s="225" customFormat="1" ht="8.25" customHeight="1">
      <c r="A75" s="222"/>
      <c r="C75" s="226"/>
      <c r="D75" s="226"/>
      <c r="E75" s="227"/>
      <c r="F75" s="228"/>
    </row>
    <row r="76" spans="1:6" s="225" customFormat="1" ht="22.5" customHeight="1">
      <c r="A76" s="222"/>
      <c r="B76" s="229"/>
      <c r="C76" s="230"/>
      <c r="D76" s="230"/>
      <c r="E76" s="244"/>
      <c r="F76" s="244"/>
    </row>
    <row r="77" spans="1:6" s="225" customFormat="1" ht="13.5" customHeight="1">
      <c r="A77" s="222"/>
      <c r="B77" s="231"/>
      <c r="C77" s="232"/>
      <c r="D77" s="232"/>
      <c r="E77" s="245"/>
      <c r="F77" s="245"/>
    </row>
    <row r="78" spans="1:6" s="132" customFormat="1" ht="18">
      <c r="A78" s="233"/>
      <c r="B78" s="234"/>
      <c r="C78" s="235"/>
      <c r="D78" s="235"/>
      <c r="E78" s="235"/>
      <c r="F78" s="235"/>
    </row>
  </sheetData>
  <sheetProtection/>
  <mergeCells count="8">
    <mergeCell ref="E76:F76"/>
    <mergeCell ref="E77:F77"/>
    <mergeCell ref="C1:F1"/>
    <mergeCell ref="A3:F3"/>
    <mergeCell ref="A4:F4"/>
    <mergeCell ref="A5:F5"/>
    <mergeCell ref="E74:F74"/>
    <mergeCell ref="D73:F7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9"/>
  <sheetViews>
    <sheetView view="pageBreakPreview" zoomScaleSheetLayoutView="100" zoomScalePageLayoutView="0" workbookViewId="0" topLeftCell="A1">
      <selection activeCell="D1" sqref="D1:D16384"/>
    </sheetView>
  </sheetViews>
  <sheetFormatPr defaultColWidth="4.8515625" defaultRowHeight="12.75"/>
  <cols>
    <col min="1" max="1" width="7.00390625" style="37" customWidth="1"/>
    <col min="2" max="2" width="59.00390625" style="37" customWidth="1"/>
    <col min="3" max="3" width="10.7109375" style="37" customWidth="1"/>
    <col min="4" max="4" width="14.28125" style="37" bestFit="1" customWidth="1"/>
    <col min="5" max="5" width="17.7109375" style="37" bestFit="1" customWidth="1"/>
    <col min="6" max="6" width="15.28125" style="37" customWidth="1"/>
    <col min="7" max="255" width="9.140625" style="37" customWidth="1"/>
    <col min="256" max="16384" width="4.8515625" style="37" customWidth="1"/>
  </cols>
  <sheetData>
    <row r="2" spans="1:6" ht="20.25" customHeight="1">
      <c r="A2" s="240" t="s">
        <v>48</v>
      </c>
      <c r="B2" s="240"/>
      <c r="C2" s="240"/>
      <c r="D2" s="240"/>
      <c r="E2" s="240"/>
      <c r="F2" s="240"/>
    </row>
    <row r="3" spans="1:6" s="38" customFormat="1" ht="24.75" customHeight="1">
      <c r="A3" s="241" t="s">
        <v>127</v>
      </c>
      <c r="B3" s="241"/>
      <c r="C3" s="241"/>
      <c r="D3" s="241"/>
      <c r="E3" s="241"/>
      <c r="F3" s="241"/>
    </row>
    <row r="4" spans="1:8" ht="51.75" customHeight="1">
      <c r="A4" s="253" t="s">
        <v>136</v>
      </c>
      <c r="B4" s="253"/>
      <c r="C4" s="253"/>
      <c r="D4" s="253"/>
      <c r="E4" s="253"/>
      <c r="F4" s="253"/>
      <c r="G4" s="40"/>
      <c r="H4" s="40"/>
    </row>
    <row r="5" spans="1:6" s="38" customFormat="1" ht="17.25" customHeight="1">
      <c r="A5" s="93"/>
      <c r="B5" s="93"/>
      <c r="C5" s="45"/>
      <c r="D5" s="45"/>
      <c r="E5" s="45"/>
      <c r="F5" s="94" t="s">
        <v>0</v>
      </c>
    </row>
    <row r="6" spans="1:9" s="38" customFormat="1" ht="94.5">
      <c r="A6" s="95"/>
      <c r="B6" s="96" t="s">
        <v>9</v>
      </c>
      <c r="C6" s="150" t="s">
        <v>53</v>
      </c>
      <c r="D6" s="97" t="s">
        <v>57</v>
      </c>
      <c r="E6" s="97" t="s">
        <v>58</v>
      </c>
      <c r="F6" s="163" t="s">
        <v>55</v>
      </c>
      <c r="H6" s="45"/>
      <c r="I6" s="45"/>
    </row>
    <row r="7" spans="1:9" s="38" customFormat="1" ht="18">
      <c r="A7" s="83" t="s">
        <v>5</v>
      </c>
      <c r="B7" s="48" t="s">
        <v>108</v>
      </c>
      <c r="C7" s="148"/>
      <c r="D7" s="148">
        <f>D8+D9+D13</f>
        <v>106325.9</v>
      </c>
      <c r="E7" s="148">
        <f>E8+E9+E13</f>
        <v>109269.20000000001</v>
      </c>
      <c r="F7" s="145">
        <f>E7/D7*100</f>
        <v>102.76818724318349</v>
      </c>
      <c r="H7" s="45"/>
      <c r="I7" s="45"/>
    </row>
    <row r="8" spans="1:6" s="39" customFormat="1" ht="27">
      <c r="A8" s="81">
        <v>1.1</v>
      </c>
      <c r="B8" s="127" t="s">
        <v>111</v>
      </c>
      <c r="C8" s="152"/>
      <c r="D8" s="152">
        <v>590.7</v>
      </c>
      <c r="E8" s="152">
        <v>184.6</v>
      </c>
      <c r="F8" s="152">
        <f>E8/D8*100</f>
        <v>31.251058066700523</v>
      </c>
    </row>
    <row r="9" spans="1:6" s="39" customFormat="1" ht="17.25" customHeight="1">
      <c r="A9" s="85">
        <v>1.2</v>
      </c>
      <c r="B9" s="126" t="s">
        <v>101</v>
      </c>
      <c r="C9" s="146"/>
      <c r="D9" s="146">
        <f>D10+D11+D12</f>
        <v>102067.9</v>
      </c>
      <c r="E9" s="146">
        <f>E10+E11+E12</f>
        <v>99374</v>
      </c>
      <c r="F9" s="145">
        <f aca="true" t="shared" si="0" ref="F9:F14">E9/D9*100</f>
        <v>97.36067852870491</v>
      </c>
    </row>
    <row r="10" spans="1:9" s="38" customFormat="1" ht="27">
      <c r="A10" s="81" t="s">
        <v>102</v>
      </c>
      <c r="B10" s="127" t="s">
        <v>107</v>
      </c>
      <c r="C10" s="42"/>
      <c r="D10" s="42">
        <v>100169.4</v>
      </c>
      <c r="E10" s="42">
        <v>97314</v>
      </c>
      <c r="F10" s="152">
        <f t="shared" si="0"/>
        <v>97.14942886749847</v>
      </c>
      <c r="I10" s="45"/>
    </row>
    <row r="11" spans="1:8" s="38" customFormat="1" ht="17.25" customHeight="1">
      <c r="A11" s="80" t="s">
        <v>103</v>
      </c>
      <c r="B11" s="82" t="s">
        <v>6</v>
      </c>
      <c r="C11" s="42"/>
      <c r="D11" s="42">
        <v>1138</v>
      </c>
      <c r="E11" s="42">
        <v>1200</v>
      </c>
      <c r="F11" s="152">
        <f>E11/D11*100</f>
        <v>105.44815465729349</v>
      </c>
      <c r="H11" s="45"/>
    </row>
    <row r="12" spans="1:9" s="38" customFormat="1" ht="17.25" customHeight="1">
      <c r="A12" s="80" t="s">
        <v>104</v>
      </c>
      <c r="B12" s="82" t="s">
        <v>105</v>
      </c>
      <c r="C12" s="42"/>
      <c r="D12" s="42">
        <v>760.5</v>
      </c>
      <c r="E12" s="42">
        <v>860</v>
      </c>
      <c r="F12" s="152">
        <f t="shared" si="0"/>
        <v>113.08349769888231</v>
      </c>
      <c r="I12" s="45"/>
    </row>
    <row r="13" spans="1:6" s="38" customFormat="1" ht="17.25" customHeight="1">
      <c r="A13" s="85">
        <v>1.3</v>
      </c>
      <c r="B13" s="84" t="s">
        <v>54</v>
      </c>
      <c r="C13" s="147"/>
      <c r="D13" s="147">
        <v>3667.3</v>
      </c>
      <c r="E13" s="147">
        <v>9710.6</v>
      </c>
      <c r="F13" s="145">
        <f t="shared" si="0"/>
        <v>264.78880920568264</v>
      </c>
    </row>
    <row r="14" spans="1:7" s="43" customFormat="1" ht="17.25" customHeight="1">
      <c r="A14" s="80" t="s">
        <v>106</v>
      </c>
      <c r="B14" s="82" t="s">
        <v>114</v>
      </c>
      <c r="C14" s="164"/>
      <c r="D14" s="164">
        <v>1667.3</v>
      </c>
      <c r="E14" s="172">
        <v>9710.6</v>
      </c>
      <c r="F14" s="152">
        <f t="shared" si="0"/>
        <v>582.4146824206803</v>
      </c>
      <c r="G14" s="39"/>
    </row>
    <row r="15" spans="1:10" s="39" customFormat="1" ht="39.75" customHeight="1">
      <c r="A15" s="155" t="s">
        <v>7</v>
      </c>
      <c r="B15" s="48" t="s">
        <v>52</v>
      </c>
      <c r="C15" s="145"/>
      <c r="D15" s="145">
        <f>D16</f>
        <v>106141.3</v>
      </c>
      <c r="E15" s="145">
        <f>E16</f>
        <v>108916.9</v>
      </c>
      <c r="F15" s="145">
        <f>E15/D15*100</f>
        <v>102.61500471541237</v>
      </c>
      <c r="H15" s="122"/>
      <c r="I15" s="122"/>
      <c r="J15" s="122"/>
    </row>
    <row r="16" spans="1:6" s="39" customFormat="1" ht="28.5" customHeight="1">
      <c r="A16" s="156" t="s">
        <v>17</v>
      </c>
      <c r="B16" s="48" t="s">
        <v>19</v>
      </c>
      <c r="C16" s="145"/>
      <c r="D16" s="145">
        <f>D17+D20+D27+D29+D34+D39+D42+D47+D52+D53+D54</f>
        <v>106141.3</v>
      </c>
      <c r="E16" s="145">
        <f>E17+E20+E27+E29+E34+E39+E42+E47+E52+E53+E54</f>
        <v>108916.9</v>
      </c>
      <c r="F16" s="145">
        <f aca="true" t="shared" si="1" ref="F16:F57">E16/D16*100</f>
        <v>102.61500471541237</v>
      </c>
    </row>
    <row r="17" spans="1:11" s="39" customFormat="1" ht="18" customHeight="1">
      <c r="A17" s="112">
        <v>1</v>
      </c>
      <c r="B17" s="113" t="s">
        <v>8</v>
      </c>
      <c r="C17" s="114"/>
      <c r="D17" s="146">
        <f>SUM(D18:D19)</f>
        <v>86845.3</v>
      </c>
      <c r="E17" s="146">
        <f>SUM(E18:E19)</f>
        <v>79557.4</v>
      </c>
      <c r="F17" s="121">
        <f t="shared" si="1"/>
        <v>91.60818144447654</v>
      </c>
      <c r="K17" s="122"/>
    </row>
    <row r="18" spans="1:6" s="38" customFormat="1" ht="18" customHeight="1">
      <c r="A18" s="44">
        <v>1.1</v>
      </c>
      <c r="B18" s="53" t="s">
        <v>76</v>
      </c>
      <c r="C18" s="88">
        <v>4111</v>
      </c>
      <c r="D18" s="42">
        <v>86390.1</v>
      </c>
      <c r="E18" s="131">
        <v>79077.4</v>
      </c>
      <c r="F18" s="165">
        <f t="shared" si="1"/>
        <v>91.53525693337545</v>
      </c>
    </row>
    <row r="19" spans="1:6" s="38" customFormat="1" ht="18" customHeight="1">
      <c r="A19" s="44">
        <v>1.2</v>
      </c>
      <c r="B19" s="138" t="s">
        <v>120</v>
      </c>
      <c r="C19" s="88">
        <v>4112</v>
      </c>
      <c r="D19" s="42">
        <v>455.2</v>
      </c>
      <c r="E19" s="42">
        <v>480</v>
      </c>
      <c r="F19" s="165">
        <f t="shared" si="1"/>
        <v>105.44815465729349</v>
      </c>
    </row>
    <row r="20" spans="1:8" s="39" customFormat="1" ht="18" customHeight="1">
      <c r="A20" s="112">
        <v>2</v>
      </c>
      <c r="B20" s="113" t="s">
        <v>77</v>
      </c>
      <c r="C20" s="114">
        <v>4210</v>
      </c>
      <c r="D20" s="146">
        <f>SUM(D21:D26)</f>
        <v>2528.2999999999997</v>
      </c>
      <c r="E20" s="146">
        <f>SUM(E21:E26)</f>
        <v>2844</v>
      </c>
      <c r="F20" s="121">
        <f t="shared" si="1"/>
        <v>112.48665110944114</v>
      </c>
      <c r="H20" s="122"/>
    </row>
    <row r="21" spans="1:8" s="38" customFormat="1" ht="18" customHeight="1">
      <c r="A21" s="44">
        <v>2.1</v>
      </c>
      <c r="B21" s="53" t="s">
        <v>79</v>
      </c>
      <c r="C21" s="88">
        <v>4211</v>
      </c>
      <c r="D21" s="131">
        <v>96</v>
      </c>
      <c r="E21" s="42">
        <v>96</v>
      </c>
      <c r="F21" s="165">
        <f t="shared" si="1"/>
        <v>100</v>
      </c>
      <c r="H21" s="45"/>
    </row>
    <row r="22" spans="1:6" s="38" customFormat="1" ht="18" customHeight="1">
      <c r="A22" s="44">
        <v>2.2</v>
      </c>
      <c r="B22" s="54" t="s">
        <v>80</v>
      </c>
      <c r="C22" s="89">
        <v>4212</v>
      </c>
      <c r="D22" s="131">
        <v>846.5</v>
      </c>
      <c r="E22" s="42">
        <v>650</v>
      </c>
      <c r="F22" s="165">
        <f t="shared" si="1"/>
        <v>76.7867690490254</v>
      </c>
    </row>
    <row r="23" spans="1:6" s="38" customFormat="1" ht="18" customHeight="1">
      <c r="A23" s="44">
        <v>2.3</v>
      </c>
      <c r="B23" s="54" t="s">
        <v>81</v>
      </c>
      <c r="C23" s="89">
        <v>4213</v>
      </c>
      <c r="D23" s="131">
        <v>1207.7</v>
      </c>
      <c r="E23" s="42">
        <v>1668</v>
      </c>
      <c r="F23" s="165">
        <f t="shared" si="1"/>
        <v>138.11376997598742</v>
      </c>
    </row>
    <row r="24" spans="1:6" s="38" customFormat="1" ht="16.5" customHeight="1">
      <c r="A24" s="44">
        <v>2.4</v>
      </c>
      <c r="B24" s="54" t="s">
        <v>82</v>
      </c>
      <c r="C24" s="89">
        <v>4214</v>
      </c>
      <c r="D24" s="131">
        <v>234.6</v>
      </c>
      <c r="E24" s="42">
        <v>264</v>
      </c>
      <c r="F24" s="165">
        <f t="shared" si="1"/>
        <v>112.53196930946292</v>
      </c>
    </row>
    <row r="25" spans="1:6" s="38" customFormat="1" ht="18">
      <c r="A25" s="44">
        <v>2.5</v>
      </c>
      <c r="B25" s="54" t="s">
        <v>83</v>
      </c>
      <c r="C25" s="89">
        <v>4215</v>
      </c>
      <c r="D25" s="131">
        <v>44</v>
      </c>
      <c r="E25" s="42">
        <v>46</v>
      </c>
      <c r="F25" s="165">
        <f t="shared" si="1"/>
        <v>104.54545454545455</v>
      </c>
    </row>
    <row r="26" spans="1:6" s="38" customFormat="1" ht="18">
      <c r="A26" s="44">
        <v>2.6</v>
      </c>
      <c r="B26" s="54" t="s">
        <v>84</v>
      </c>
      <c r="C26" s="89">
        <v>4216</v>
      </c>
      <c r="D26" s="131">
        <v>99.5</v>
      </c>
      <c r="E26" s="42">
        <v>120</v>
      </c>
      <c r="F26" s="165">
        <f t="shared" si="1"/>
        <v>120.60301507537687</v>
      </c>
    </row>
    <row r="27" spans="1:6" s="123" customFormat="1" ht="30">
      <c r="A27" s="112">
        <v>3</v>
      </c>
      <c r="B27" s="115" t="s">
        <v>78</v>
      </c>
      <c r="C27" s="114">
        <v>4220</v>
      </c>
      <c r="D27" s="146">
        <f>SUM(D28)</f>
        <v>0</v>
      </c>
      <c r="E27" s="146">
        <v>0</v>
      </c>
      <c r="F27" s="121"/>
    </row>
    <row r="28" spans="1:6" s="38" customFormat="1" ht="18">
      <c r="A28" s="44">
        <v>3.1</v>
      </c>
      <c r="B28" s="53" t="s">
        <v>59</v>
      </c>
      <c r="C28" s="88">
        <v>4221</v>
      </c>
      <c r="D28" s="42"/>
      <c r="E28" s="42"/>
      <c r="F28" s="165"/>
    </row>
    <row r="29" spans="1:6" s="39" customFormat="1" ht="30">
      <c r="A29" s="112">
        <v>4</v>
      </c>
      <c r="B29" s="115" t="s">
        <v>85</v>
      </c>
      <c r="C29" s="114">
        <v>4230</v>
      </c>
      <c r="D29" s="146">
        <f>SUM(D30:D33)</f>
        <v>4889.8</v>
      </c>
      <c r="E29" s="146">
        <f>SUM(E30:E33)</f>
        <v>4650</v>
      </c>
      <c r="F29" s="121">
        <f>E29/D29*100</f>
        <v>95.09591394331056</v>
      </c>
    </row>
    <row r="30" spans="1:6" s="38" customFormat="1" ht="18" customHeight="1">
      <c r="A30" s="41">
        <v>4.1</v>
      </c>
      <c r="B30" s="55" t="s">
        <v>86</v>
      </c>
      <c r="C30" s="88">
        <v>4231</v>
      </c>
      <c r="D30" s="131">
        <v>362.6</v>
      </c>
      <c r="E30" s="131">
        <v>490</v>
      </c>
      <c r="F30" s="165">
        <f t="shared" si="1"/>
        <v>135.13513513513513</v>
      </c>
    </row>
    <row r="31" spans="1:6" s="38" customFormat="1" ht="18" customHeight="1">
      <c r="A31" s="41">
        <v>4.2</v>
      </c>
      <c r="B31" s="55" t="s">
        <v>87</v>
      </c>
      <c r="C31" s="88">
        <v>4232</v>
      </c>
      <c r="D31" s="131">
        <v>302.5</v>
      </c>
      <c r="E31" s="42">
        <v>330</v>
      </c>
      <c r="F31" s="165">
        <f t="shared" si="1"/>
        <v>109.09090909090908</v>
      </c>
    </row>
    <row r="32" spans="1:6" s="38" customFormat="1" ht="18" customHeight="1">
      <c r="A32" s="41">
        <v>4.3</v>
      </c>
      <c r="B32" s="55" t="s">
        <v>89</v>
      </c>
      <c r="C32" s="88">
        <v>4234</v>
      </c>
      <c r="D32" s="131">
        <v>204.1</v>
      </c>
      <c r="E32" s="131">
        <v>230</v>
      </c>
      <c r="F32" s="165">
        <f t="shared" si="1"/>
        <v>112.68985791278784</v>
      </c>
    </row>
    <row r="33" spans="1:6" s="38" customFormat="1" ht="18" customHeight="1">
      <c r="A33" s="41">
        <v>4.4</v>
      </c>
      <c r="B33" s="55" t="s">
        <v>91</v>
      </c>
      <c r="C33" s="88">
        <v>4239</v>
      </c>
      <c r="D33" s="131">
        <v>4020.6</v>
      </c>
      <c r="E33" s="131">
        <v>3600</v>
      </c>
      <c r="F33" s="165">
        <f t="shared" si="1"/>
        <v>89.53887479480674</v>
      </c>
    </row>
    <row r="34" spans="1:6" s="39" customFormat="1" ht="18" customHeight="1">
      <c r="A34" s="112">
        <v>5</v>
      </c>
      <c r="B34" s="115" t="s">
        <v>92</v>
      </c>
      <c r="C34" s="114">
        <v>4240</v>
      </c>
      <c r="D34" s="146">
        <f>D35</f>
        <v>1956</v>
      </c>
      <c r="E34" s="146">
        <f>E35</f>
        <v>840</v>
      </c>
      <c r="F34" s="121">
        <f t="shared" si="1"/>
        <v>42.944785276073624</v>
      </c>
    </row>
    <row r="35" spans="1:6" s="39" customFormat="1" ht="18" customHeight="1">
      <c r="A35" s="49">
        <v>5.1</v>
      </c>
      <c r="B35" s="51" t="s">
        <v>15</v>
      </c>
      <c r="C35" s="87">
        <v>4241</v>
      </c>
      <c r="D35" s="146">
        <f>SUM(D36:D38)</f>
        <v>1956</v>
      </c>
      <c r="E35" s="146">
        <f>SUM(E36:E38)</f>
        <v>840</v>
      </c>
      <c r="F35" s="145">
        <f t="shared" si="1"/>
        <v>42.944785276073624</v>
      </c>
    </row>
    <row r="36" spans="1:6" s="38" customFormat="1" ht="18" customHeight="1">
      <c r="A36" s="41" t="s">
        <v>70</v>
      </c>
      <c r="B36" s="55" t="s">
        <v>15</v>
      </c>
      <c r="C36" s="88"/>
      <c r="D36" s="131">
        <v>840</v>
      </c>
      <c r="E36" s="42">
        <v>840</v>
      </c>
      <c r="F36" s="165">
        <f t="shared" si="1"/>
        <v>100</v>
      </c>
    </row>
    <row r="37" spans="1:6" s="38" customFormat="1" ht="18" customHeight="1">
      <c r="A37" s="41" t="s">
        <v>72</v>
      </c>
      <c r="B37" s="55" t="s">
        <v>116</v>
      </c>
      <c r="C37" s="88"/>
      <c r="D37" s="131">
        <v>480</v>
      </c>
      <c r="E37" s="42"/>
      <c r="F37" s="165">
        <f t="shared" si="1"/>
        <v>0</v>
      </c>
    </row>
    <row r="38" spans="1:6" s="38" customFormat="1" ht="18" customHeight="1">
      <c r="A38" s="41" t="s">
        <v>73</v>
      </c>
      <c r="B38" s="55" t="s">
        <v>130</v>
      </c>
      <c r="C38" s="88"/>
      <c r="D38" s="131">
        <v>636</v>
      </c>
      <c r="E38" s="42"/>
      <c r="F38" s="165">
        <f t="shared" si="1"/>
        <v>0</v>
      </c>
    </row>
    <row r="39" spans="1:6" s="39" customFormat="1" ht="18" customHeight="1">
      <c r="A39" s="112">
        <v>6</v>
      </c>
      <c r="B39" s="115" t="s">
        <v>93</v>
      </c>
      <c r="C39" s="114">
        <v>4250</v>
      </c>
      <c r="D39" s="146">
        <f>SUM(D40:D41)</f>
        <v>62.5</v>
      </c>
      <c r="E39" s="146">
        <f>SUM(E40:E41)</f>
        <v>350</v>
      </c>
      <c r="F39" s="121">
        <f t="shared" si="1"/>
        <v>560</v>
      </c>
    </row>
    <row r="40" spans="1:6" s="38" customFormat="1" ht="30">
      <c r="A40" s="41">
        <v>6.1</v>
      </c>
      <c r="B40" s="55" t="s">
        <v>62</v>
      </c>
      <c r="C40" s="88">
        <v>4252</v>
      </c>
      <c r="D40" s="131">
        <v>62.5</v>
      </c>
      <c r="E40" s="131">
        <v>200</v>
      </c>
      <c r="F40" s="165">
        <f t="shared" si="1"/>
        <v>320</v>
      </c>
    </row>
    <row r="41" spans="1:6" s="38" customFormat="1" ht="29.25" customHeight="1">
      <c r="A41" s="41">
        <v>6.2</v>
      </c>
      <c r="B41" s="55" t="s">
        <v>117</v>
      </c>
      <c r="C41" s="88"/>
      <c r="D41" s="42"/>
      <c r="E41" s="131">
        <v>150</v>
      </c>
      <c r="F41" s="165"/>
    </row>
    <row r="42" spans="1:6" s="39" customFormat="1" ht="18" customHeight="1">
      <c r="A42" s="112">
        <v>7</v>
      </c>
      <c r="B42" s="115" t="s">
        <v>94</v>
      </c>
      <c r="C42" s="114">
        <v>4260</v>
      </c>
      <c r="D42" s="146">
        <f>SUM(D43:D46)</f>
        <v>8024.7</v>
      </c>
      <c r="E42" s="146">
        <f>SUM(E43:E46)</f>
        <v>7896</v>
      </c>
      <c r="F42" s="121">
        <f t="shared" si="1"/>
        <v>98.39620172716738</v>
      </c>
    </row>
    <row r="43" spans="1:6" s="38" customFormat="1" ht="18" customHeight="1">
      <c r="A43" s="41">
        <v>7.1</v>
      </c>
      <c r="B43" s="55" t="s">
        <v>63</v>
      </c>
      <c r="C43" s="88">
        <v>4261</v>
      </c>
      <c r="D43" s="131">
        <v>389.8</v>
      </c>
      <c r="E43" s="131">
        <v>700</v>
      </c>
      <c r="F43" s="165">
        <f t="shared" si="1"/>
        <v>179.57927142124166</v>
      </c>
    </row>
    <row r="44" spans="1:6" s="38" customFormat="1" ht="18" customHeight="1">
      <c r="A44" s="41">
        <v>7.2</v>
      </c>
      <c r="B44" s="55" t="s">
        <v>115</v>
      </c>
      <c r="C44" s="88">
        <v>4262</v>
      </c>
      <c r="D44" s="131">
        <v>1706.5</v>
      </c>
      <c r="E44" s="131">
        <v>1400</v>
      </c>
      <c r="F44" s="165">
        <f t="shared" si="1"/>
        <v>82.03926164664517</v>
      </c>
    </row>
    <row r="45" spans="1:6" s="38" customFormat="1" ht="18" customHeight="1">
      <c r="A45" s="41">
        <v>7.3</v>
      </c>
      <c r="B45" s="55" t="s">
        <v>65</v>
      </c>
      <c r="C45" s="88">
        <v>4266</v>
      </c>
      <c r="D45" s="131">
        <v>5886.9</v>
      </c>
      <c r="E45" s="131">
        <v>5712</v>
      </c>
      <c r="F45" s="165">
        <f t="shared" si="1"/>
        <v>97.0289965856393</v>
      </c>
    </row>
    <row r="46" spans="1:8" s="38" customFormat="1" ht="18" customHeight="1">
      <c r="A46" s="41">
        <v>7.4</v>
      </c>
      <c r="B46" s="55" t="s">
        <v>66</v>
      </c>
      <c r="C46" s="88">
        <v>4269</v>
      </c>
      <c r="D46" s="131">
        <v>41.5</v>
      </c>
      <c r="E46" s="131">
        <v>84</v>
      </c>
      <c r="F46" s="165">
        <f t="shared" si="1"/>
        <v>202.40963855421685</v>
      </c>
      <c r="H46" s="45"/>
    </row>
    <row r="47" spans="1:6" s="39" customFormat="1" ht="18" customHeight="1">
      <c r="A47" s="112">
        <v>8</v>
      </c>
      <c r="B47" s="115" t="s">
        <v>95</v>
      </c>
      <c r="C47" s="114">
        <v>4820</v>
      </c>
      <c r="D47" s="146">
        <f>SUM(D48:D51)</f>
        <v>823.7</v>
      </c>
      <c r="E47" s="146">
        <f>SUM(E48:E51)</f>
        <v>370</v>
      </c>
      <c r="F47" s="121">
        <f t="shared" si="1"/>
        <v>44.91926672332159</v>
      </c>
    </row>
    <row r="48" spans="1:6" s="38" customFormat="1" ht="18" customHeight="1">
      <c r="A48" s="158">
        <v>8.1</v>
      </c>
      <c r="B48" s="56" t="s">
        <v>11</v>
      </c>
      <c r="C48" s="88">
        <v>4822</v>
      </c>
      <c r="D48" s="131">
        <v>443.1</v>
      </c>
      <c r="E48" s="42"/>
      <c r="F48" s="165">
        <f t="shared" si="1"/>
        <v>0</v>
      </c>
    </row>
    <row r="49" spans="1:6" s="38" customFormat="1" ht="28.5" customHeight="1">
      <c r="A49" s="158">
        <v>8.2</v>
      </c>
      <c r="B49" s="56" t="s">
        <v>16</v>
      </c>
      <c r="C49" s="88">
        <v>4822</v>
      </c>
      <c r="D49" s="131">
        <v>149</v>
      </c>
      <c r="E49" s="42">
        <v>165</v>
      </c>
      <c r="F49" s="165">
        <f>E49/D49*100</f>
        <v>110.73825503355705</v>
      </c>
    </row>
    <row r="50" spans="1:6" s="38" customFormat="1" ht="18" customHeight="1">
      <c r="A50" s="158">
        <v>8.3</v>
      </c>
      <c r="B50" s="56" t="s">
        <v>56</v>
      </c>
      <c r="C50" s="88">
        <v>4822</v>
      </c>
      <c r="D50" s="131">
        <v>31.6</v>
      </c>
      <c r="E50" s="42">
        <v>5</v>
      </c>
      <c r="F50" s="165">
        <f>E50/D50*100</f>
        <v>15.822784810126581</v>
      </c>
    </row>
    <row r="51" spans="1:6" s="38" customFormat="1" ht="18" customHeight="1">
      <c r="A51" s="158">
        <v>8.4</v>
      </c>
      <c r="B51" s="56" t="s">
        <v>22</v>
      </c>
      <c r="C51" s="88">
        <v>4823</v>
      </c>
      <c r="D51" s="131">
        <v>200</v>
      </c>
      <c r="E51" s="42">
        <v>200</v>
      </c>
      <c r="F51" s="165">
        <f>E51/D51*100</f>
        <v>100</v>
      </c>
    </row>
    <row r="52" spans="1:6" s="38" customFormat="1" ht="18" customHeight="1">
      <c r="A52" s="160">
        <v>9</v>
      </c>
      <c r="B52" s="118" t="s">
        <v>12</v>
      </c>
      <c r="C52" s="119"/>
      <c r="D52" s="141"/>
      <c r="E52" s="141">
        <v>12409.5</v>
      </c>
      <c r="F52" s="165"/>
    </row>
    <row r="53" spans="1:13" s="38" customFormat="1" ht="18" customHeight="1">
      <c r="A53" s="160">
        <v>10</v>
      </c>
      <c r="B53" s="117" t="s">
        <v>134</v>
      </c>
      <c r="C53" s="119">
        <v>4861</v>
      </c>
      <c r="D53" s="116">
        <v>406</v>
      </c>
      <c r="E53" s="141"/>
      <c r="F53" s="165">
        <f t="shared" si="1"/>
        <v>0</v>
      </c>
      <c r="M53" s="45"/>
    </row>
    <row r="54" spans="1:6" s="39" customFormat="1" ht="18" customHeight="1">
      <c r="A54" s="112" t="s">
        <v>18</v>
      </c>
      <c r="B54" s="115" t="s">
        <v>96</v>
      </c>
      <c r="C54" s="114">
        <v>5000</v>
      </c>
      <c r="D54" s="146">
        <f>D55+D58+D59+D60+D61+D62</f>
        <v>605</v>
      </c>
      <c r="E54" s="146">
        <f>E55+E58+E59+E60+E61+E62</f>
        <v>0</v>
      </c>
      <c r="F54" s="146">
        <f>F55+F58+F59+F60+F61+F62</f>
        <v>0</v>
      </c>
    </row>
    <row r="55" spans="1:6" s="39" customFormat="1" ht="30">
      <c r="A55" s="112">
        <v>1</v>
      </c>
      <c r="B55" s="115" t="s">
        <v>97</v>
      </c>
      <c r="C55" s="114">
        <v>5120</v>
      </c>
      <c r="D55" s="146">
        <f>D56+D57</f>
        <v>605</v>
      </c>
      <c r="E55" s="146">
        <f>E56+E57</f>
        <v>0</v>
      </c>
      <c r="F55" s="146">
        <f>F56+F57</f>
        <v>0</v>
      </c>
    </row>
    <row r="56" spans="1:6" s="38" customFormat="1" ht="18" customHeight="1">
      <c r="A56" s="158">
        <v>1.1</v>
      </c>
      <c r="B56" s="47" t="s">
        <v>69</v>
      </c>
      <c r="C56" s="88">
        <v>5122</v>
      </c>
      <c r="D56" s="131">
        <v>493</v>
      </c>
      <c r="E56" s="42"/>
      <c r="F56" s="165">
        <f t="shared" si="1"/>
        <v>0</v>
      </c>
    </row>
    <row r="57" spans="1:6" s="38" customFormat="1" ht="18" customHeight="1">
      <c r="A57" s="158">
        <v>1.2</v>
      </c>
      <c r="B57" s="47" t="s">
        <v>125</v>
      </c>
      <c r="C57" s="88">
        <v>5129</v>
      </c>
      <c r="D57" s="131">
        <v>112</v>
      </c>
      <c r="E57" s="42"/>
      <c r="F57" s="165">
        <f t="shared" si="1"/>
        <v>0</v>
      </c>
    </row>
    <row r="58" spans="1:6" s="38" customFormat="1" ht="18" customHeight="1">
      <c r="A58" s="160">
        <v>2</v>
      </c>
      <c r="B58" s="161" t="s">
        <v>67</v>
      </c>
      <c r="C58" s="119">
        <v>5111</v>
      </c>
      <c r="D58" s="116"/>
      <c r="E58" s="116"/>
      <c r="F58" s="165"/>
    </row>
    <row r="59" spans="1:6" s="38" customFormat="1" ht="34.5" customHeight="1">
      <c r="A59" s="160">
        <v>3</v>
      </c>
      <c r="B59" s="161" t="s">
        <v>68</v>
      </c>
      <c r="C59" s="119">
        <v>5112</v>
      </c>
      <c r="D59" s="116"/>
      <c r="E59" s="116"/>
      <c r="F59" s="165"/>
    </row>
    <row r="60" spans="1:6" s="38" customFormat="1" ht="18" customHeight="1">
      <c r="A60" s="160">
        <v>4</v>
      </c>
      <c r="B60" s="161" t="s">
        <v>98</v>
      </c>
      <c r="C60" s="119">
        <v>5113</v>
      </c>
      <c r="D60" s="116"/>
      <c r="E60" s="116"/>
      <c r="F60" s="165"/>
    </row>
    <row r="61" spans="1:6" s="38" customFormat="1" ht="18" customHeight="1">
      <c r="A61" s="162">
        <v>5</v>
      </c>
      <c r="B61" s="161" t="s">
        <v>99</v>
      </c>
      <c r="C61" s="119">
        <v>5132</v>
      </c>
      <c r="D61" s="116"/>
      <c r="E61" s="116"/>
      <c r="F61" s="165"/>
    </row>
    <row r="62" spans="1:6" s="38" customFormat="1" ht="34.5" customHeight="1">
      <c r="A62" s="162">
        <v>6</v>
      </c>
      <c r="B62" s="161" t="s">
        <v>60</v>
      </c>
      <c r="C62" s="119">
        <v>5134</v>
      </c>
      <c r="D62" s="116"/>
      <c r="E62" s="116"/>
      <c r="F62" s="165"/>
    </row>
    <row r="63" spans="1:6" s="39" customFormat="1" ht="36">
      <c r="A63" s="155" t="s">
        <v>10</v>
      </c>
      <c r="B63" s="48" t="s">
        <v>110</v>
      </c>
      <c r="C63" s="145"/>
      <c r="D63" s="145">
        <f>D7-D15</f>
        <v>184.59999999999127</v>
      </c>
      <c r="E63" s="145">
        <f>E7-E15</f>
        <v>352.30000000001746</v>
      </c>
      <c r="F63" s="145">
        <f>E63/D63*100</f>
        <v>190.8450704225537</v>
      </c>
    </row>
    <row r="64" spans="1:6" s="39" customFormat="1" ht="18">
      <c r="A64" s="175"/>
      <c r="B64" s="176"/>
      <c r="C64" s="177"/>
      <c r="D64" s="177"/>
      <c r="E64" s="178"/>
      <c r="F64" s="178"/>
    </row>
    <row r="65" spans="1:6" s="6" customFormat="1" ht="25.5" customHeight="1">
      <c r="A65" s="8"/>
      <c r="B65" s="18" t="s">
        <v>2</v>
      </c>
      <c r="C65" s="173"/>
      <c r="D65" s="173"/>
      <c r="E65" s="254" t="s">
        <v>118</v>
      </c>
      <c r="F65" s="254"/>
    </row>
    <row r="66" spans="1:6" s="6" customFormat="1" ht="12.75" customHeight="1">
      <c r="A66" s="8"/>
      <c r="C66" s="64"/>
      <c r="D66" s="64"/>
      <c r="E66" s="252" t="s">
        <v>25</v>
      </c>
      <c r="F66" s="252"/>
    </row>
    <row r="67" spans="1:5" s="6" customFormat="1" ht="8.25" customHeight="1">
      <c r="A67" s="8"/>
      <c r="C67" s="64"/>
      <c r="D67" s="64"/>
      <c r="E67" s="64"/>
    </row>
    <row r="68" spans="1:6" s="6" customFormat="1" ht="22.5" customHeight="1">
      <c r="A68" s="8"/>
      <c r="B68" s="18" t="s">
        <v>4</v>
      </c>
      <c r="C68" s="174"/>
      <c r="D68" s="174"/>
      <c r="E68" s="254" t="s">
        <v>119</v>
      </c>
      <c r="F68" s="254"/>
    </row>
    <row r="69" spans="1:6" s="6" customFormat="1" ht="13.5" customHeight="1">
      <c r="A69" s="8"/>
      <c r="B69" s="66"/>
      <c r="C69" s="9" t="s">
        <v>1</v>
      </c>
      <c r="D69" s="9"/>
      <c r="E69" s="252" t="s">
        <v>25</v>
      </c>
      <c r="F69" s="252"/>
    </row>
  </sheetData>
  <sheetProtection/>
  <mergeCells count="7">
    <mergeCell ref="E69:F69"/>
    <mergeCell ref="A2:F2"/>
    <mergeCell ref="A3:F3"/>
    <mergeCell ref="A4:F4"/>
    <mergeCell ref="E65:F65"/>
    <mergeCell ref="E66:F66"/>
    <mergeCell ref="E68:F68"/>
  </mergeCells>
  <printOptions/>
  <pageMargins left="0.54" right="0.1968503937007874" top="0.2362204724409449" bottom="0.2755905511811024" header="0.15748031496062992" footer="0.1968503937007874"/>
  <pageSetup fitToHeight="0" fitToWidth="1" horizontalDpi="600" verticalDpi="600" orientation="portrait" paperSize="9" scale="79" r:id="rId1"/>
  <rowBreaks count="1" manualBreakCount="1">
    <brk id="3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9">
      <selection activeCell="B25" sqref="B25"/>
    </sheetView>
  </sheetViews>
  <sheetFormatPr defaultColWidth="9.140625" defaultRowHeight="12.75"/>
  <cols>
    <col min="1" max="1" width="4.8515625" style="7" customWidth="1"/>
    <col min="2" max="2" width="37.00390625" style="3" customWidth="1"/>
    <col min="3" max="3" width="29.7109375" style="3" customWidth="1"/>
    <col min="4" max="4" width="13.7109375" style="3" customWidth="1"/>
    <col min="5" max="5" width="18.00390625" style="3" customWidth="1"/>
    <col min="6" max="16384" width="9.140625" style="3" customWidth="1"/>
  </cols>
  <sheetData>
    <row r="1" spans="1:5" s="18" customFormat="1" ht="22.5" customHeight="1">
      <c r="A1" s="255" t="s">
        <v>20</v>
      </c>
      <c r="B1" s="255"/>
      <c r="C1" s="255"/>
      <c r="D1" s="255"/>
      <c r="E1" s="255"/>
    </row>
    <row r="2" spans="1:5" s="4" customFormat="1" ht="24" customHeight="1">
      <c r="A2" s="256" t="s">
        <v>27</v>
      </c>
      <c r="B2" s="256"/>
      <c r="C2" s="256"/>
      <c r="D2" s="256"/>
      <c r="E2" s="256"/>
    </row>
    <row r="3" spans="1:5" s="4" customFormat="1" ht="33" customHeight="1">
      <c r="A3" s="256" t="s">
        <v>121</v>
      </c>
      <c r="B3" s="256"/>
      <c r="C3" s="256"/>
      <c r="D3" s="256"/>
      <c r="E3" s="256"/>
    </row>
    <row r="4" spans="1:12" s="21" customFormat="1" ht="16.5" customHeight="1">
      <c r="A4" s="257" t="s">
        <v>137</v>
      </c>
      <c r="B4" s="257"/>
      <c r="C4" s="257"/>
      <c r="D4" s="257"/>
      <c r="E4" s="257"/>
      <c r="F4" s="19"/>
      <c r="G4" s="20"/>
      <c r="H4" s="20"/>
      <c r="I4" s="20"/>
      <c r="J4" s="20"/>
      <c r="K4" s="20"/>
      <c r="L4" s="20"/>
    </row>
    <row r="5" spans="4:5" ht="13.5" customHeight="1">
      <c r="D5" s="57"/>
      <c r="E5" s="57" t="s">
        <v>28</v>
      </c>
    </row>
    <row r="6" spans="1:5" s="22" customFormat="1" ht="56.25" customHeight="1">
      <c r="A6" s="58" t="s">
        <v>3</v>
      </c>
      <c r="B6" s="59" t="s">
        <v>29</v>
      </c>
      <c r="C6" s="58" t="s">
        <v>30</v>
      </c>
      <c r="D6" s="58" t="s">
        <v>31</v>
      </c>
      <c r="E6" s="60" t="s">
        <v>32</v>
      </c>
    </row>
    <row r="7" spans="1:5" s="4" customFormat="1" ht="21.75" customHeight="1">
      <c r="A7" s="258" t="s">
        <v>33</v>
      </c>
      <c r="B7" s="259"/>
      <c r="C7" s="259"/>
      <c r="D7" s="259"/>
      <c r="E7" s="260"/>
    </row>
    <row r="8" spans="1:6" s="6" customFormat="1" ht="21.75" customHeight="1">
      <c r="A8" s="67">
        <v>1</v>
      </c>
      <c r="B8" s="68" t="s">
        <v>34</v>
      </c>
      <c r="C8" s="67"/>
      <c r="D8" s="69">
        <v>333</v>
      </c>
      <c r="E8" s="69"/>
      <c r="F8" s="38"/>
    </row>
    <row r="9" spans="1:5" ht="27" customHeight="1">
      <c r="A9" s="24">
        <v>1.1</v>
      </c>
      <c r="B9" s="143" t="s">
        <v>138</v>
      </c>
      <c r="C9" s="24" t="s">
        <v>139</v>
      </c>
      <c r="D9" s="5">
        <v>333</v>
      </c>
      <c r="E9" s="5" t="s">
        <v>140</v>
      </c>
    </row>
    <row r="10" spans="1:6" s="6" customFormat="1" ht="42" customHeight="1">
      <c r="A10" s="67">
        <v>2</v>
      </c>
      <c r="B10" s="70" t="s">
        <v>35</v>
      </c>
      <c r="C10" s="67"/>
      <c r="D10" s="69">
        <v>9377.6</v>
      </c>
      <c r="E10" s="69"/>
      <c r="F10" s="38"/>
    </row>
    <row r="11" spans="1:5" ht="30.75" customHeight="1">
      <c r="A11" s="24">
        <v>2.1</v>
      </c>
      <c r="B11" s="23" t="s">
        <v>141</v>
      </c>
      <c r="C11" s="24" t="s">
        <v>122</v>
      </c>
      <c r="D11" s="5">
        <v>99.5</v>
      </c>
      <c r="E11" s="5" t="s">
        <v>142</v>
      </c>
    </row>
    <row r="12" spans="1:5" ht="27.75" customHeight="1">
      <c r="A12" s="24">
        <v>2.2</v>
      </c>
      <c r="B12" s="23" t="s">
        <v>143</v>
      </c>
      <c r="C12" s="24" t="s">
        <v>144</v>
      </c>
      <c r="D12" s="5">
        <v>4637.5</v>
      </c>
      <c r="E12" s="5" t="s">
        <v>142</v>
      </c>
    </row>
    <row r="13" spans="1:5" ht="26.25" customHeight="1">
      <c r="A13" s="24">
        <v>2.3</v>
      </c>
      <c r="B13" s="23" t="s">
        <v>131</v>
      </c>
      <c r="C13" s="24" t="s">
        <v>132</v>
      </c>
      <c r="D13" s="5">
        <v>4640.6</v>
      </c>
      <c r="E13" s="5" t="s">
        <v>145</v>
      </c>
    </row>
    <row r="14" spans="1:5" s="18" customFormat="1" ht="21.75" customHeight="1">
      <c r="A14" s="71"/>
      <c r="B14" s="72" t="s">
        <v>26</v>
      </c>
      <c r="C14" s="73"/>
      <c r="D14" s="74">
        <v>9710.6</v>
      </c>
      <c r="E14" s="74"/>
    </row>
    <row r="15" spans="1:5" s="4" customFormat="1" ht="17.25">
      <c r="A15" s="258" t="s">
        <v>36</v>
      </c>
      <c r="B15" s="259"/>
      <c r="C15" s="259"/>
      <c r="D15" s="259"/>
      <c r="E15" s="260"/>
    </row>
    <row r="16" spans="1:5" ht="21" customHeight="1">
      <c r="A16" s="24">
        <v>1.1</v>
      </c>
      <c r="B16" s="23" t="s">
        <v>146</v>
      </c>
      <c r="C16" s="24" t="s">
        <v>147</v>
      </c>
      <c r="D16" s="5">
        <v>5242.3</v>
      </c>
      <c r="E16" s="5" t="s">
        <v>148</v>
      </c>
    </row>
    <row r="17" spans="1:5" ht="13.5">
      <c r="A17" s="24">
        <v>1.2</v>
      </c>
      <c r="B17" s="23" t="s">
        <v>149</v>
      </c>
      <c r="C17" s="24" t="s">
        <v>150</v>
      </c>
      <c r="D17" s="5">
        <v>1000</v>
      </c>
      <c r="E17" s="5" t="s">
        <v>151</v>
      </c>
    </row>
    <row r="18" spans="1:5" ht="13.5">
      <c r="A18" s="24">
        <v>1.3</v>
      </c>
      <c r="B18" s="23" t="s">
        <v>152</v>
      </c>
      <c r="C18" s="24" t="s">
        <v>153</v>
      </c>
      <c r="D18" s="5">
        <v>1790</v>
      </c>
      <c r="E18" s="5" t="s">
        <v>145</v>
      </c>
    </row>
    <row r="19" spans="1:5" ht="13.5">
      <c r="A19" s="24">
        <v>1.4</v>
      </c>
      <c r="B19" s="23" t="s">
        <v>154</v>
      </c>
      <c r="C19" s="24" t="s">
        <v>155</v>
      </c>
      <c r="D19" s="5">
        <v>1603</v>
      </c>
      <c r="E19" s="5" t="s">
        <v>156</v>
      </c>
    </row>
    <row r="20" spans="1:5" ht="21" customHeight="1">
      <c r="A20" s="24">
        <v>1.5</v>
      </c>
      <c r="B20" s="23" t="s">
        <v>154</v>
      </c>
      <c r="C20" s="24" t="s">
        <v>157</v>
      </c>
      <c r="D20" s="5">
        <v>802.5</v>
      </c>
      <c r="E20" s="5" t="s">
        <v>145</v>
      </c>
    </row>
    <row r="21" spans="1:5" ht="13.5">
      <c r="A21" s="24">
        <v>1.6</v>
      </c>
      <c r="B21" s="23" t="s">
        <v>154</v>
      </c>
      <c r="C21" s="24" t="s">
        <v>155</v>
      </c>
      <c r="D21" s="5">
        <v>1971.7</v>
      </c>
      <c r="E21" s="5" t="s">
        <v>145</v>
      </c>
    </row>
    <row r="22" spans="1:6" ht="28.5">
      <c r="A22" s="75"/>
      <c r="B22" s="68" t="s">
        <v>161</v>
      </c>
      <c r="C22" s="75"/>
      <c r="D22" s="69">
        <v>0</v>
      </c>
      <c r="E22" s="76"/>
      <c r="F22" s="38"/>
    </row>
    <row r="23" spans="1:5" ht="13.5">
      <c r="A23" s="24">
        <v>1.23</v>
      </c>
      <c r="B23" s="236"/>
      <c r="C23" s="24"/>
      <c r="D23" s="5"/>
      <c r="E23" s="5"/>
    </row>
    <row r="24" spans="1:5" ht="13.5">
      <c r="A24" s="24">
        <v>1.24</v>
      </c>
      <c r="B24" s="23"/>
      <c r="C24" s="24"/>
      <c r="D24" s="5"/>
      <c r="E24" s="5"/>
    </row>
    <row r="25" spans="1:5" ht="13.5">
      <c r="A25" s="24">
        <v>1.25</v>
      </c>
      <c r="B25" s="23"/>
      <c r="C25" s="24"/>
      <c r="D25" s="5"/>
      <c r="E25" s="5"/>
    </row>
    <row r="26" spans="1:6" s="18" customFormat="1" ht="18">
      <c r="A26" s="77"/>
      <c r="B26" s="72" t="s">
        <v>26</v>
      </c>
      <c r="C26" s="78"/>
      <c r="D26" s="79">
        <v>12409.5</v>
      </c>
      <c r="E26" s="79"/>
      <c r="F26" s="38"/>
    </row>
    <row r="27" ht="27.75" customHeight="1"/>
    <row r="28" ht="33">
      <c r="C28" s="61" t="s">
        <v>37</v>
      </c>
    </row>
    <row r="29" spans="1:5" ht="51" customHeight="1">
      <c r="A29" s="62">
        <v>1</v>
      </c>
      <c r="B29" s="63" t="s">
        <v>158</v>
      </c>
      <c r="C29" s="25">
        <v>184.6</v>
      </c>
      <c r="D29" s="261" t="s">
        <v>38</v>
      </c>
      <c r="E29" s="262"/>
    </row>
    <row r="30" ht="27.75" customHeight="1"/>
    <row r="31" ht="19.5" customHeight="1"/>
    <row r="32" spans="1:5" s="6" customFormat="1" ht="17.25">
      <c r="A32" s="8"/>
      <c r="B32" s="18" t="s">
        <v>2</v>
      </c>
      <c r="C32" s="174"/>
      <c r="D32" s="254" t="s">
        <v>118</v>
      </c>
      <c r="E32" s="254"/>
    </row>
    <row r="33" spans="1:5" s="6" customFormat="1" ht="14.25">
      <c r="A33" s="8"/>
      <c r="C33" s="64"/>
      <c r="D33" s="263" t="s">
        <v>25</v>
      </c>
      <c r="E33" s="263"/>
    </row>
    <row r="34" spans="1:4" s="6" customFormat="1" ht="14.25">
      <c r="A34" s="8"/>
      <c r="C34" s="64"/>
      <c r="D34" s="64"/>
    </row>
    <row r="35" spans="1:5" s="6" customFormat="1" ht="17.25">
      <c r="A35" s="8"/>
      <c r="B35" s="18" t="s">
        <v>4</v>
      </c>
      <c r="C35" s="174"/>
      <c r="D35" s="254" t="s">
        <v>119</v>
      </c>
      <c r="E35" s="254"/>
    </row>
    <row r="36" spans="1:5" s="6" customFormat="1" ht="14.25">
      <c r="A36" s="8"/>
      <c r="B36" s="66"/>
      <c r="C36" s="9" t="s">
        <v>1</v>
      </c>
      <c r="D36" s="263" t="s">
        <v>25</v>
      </c>
      <c r="E36" s="263"/>
    </row>
    <row r="38" ht="27" customHeight="1"/>
    <row r="42" ht="33" customHeight="1"/>
    <row r="44" s="26" customFormat="1" ht="14.25"/>
    <row r="45" ht="24" customHeight="1"/>
    <row r="46" ht="0.75" customHeight="1" hidden="1"/>
    <row r="47" s="6" customFormat="1" ht="14.25"/>
    <row r="52" ht="24" customHeight="1"/>
    <row r="54" ht="24.75" customHeight="1"/>
  </sheetData>
  <sheetProtection/>
  <mergeCells count="11">
    <mergeCell ref="D29:E29"/>
    <mergeCell ref="D32:E32"/>
    <mergeCell ref="D33:E33"/>
    <mergeCell ref="D35:E35"/>
    <mergeCell ref="D36:E36"/>
    <mergeCell ref="A1:E1"/>
    <mergeCell ref="A2:E2"/>
    <mergeCell ref="A3:E3"/>
    <mergeCell ref="A4:E4"/>
    <mergeCell ref="A7:E7"/>
    <mergeCell ref="A15:E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9"/>
  <sheetViews>
    <sheetView tabSelected="1" view="pageBreakPreview" zoomScaleSheetLayoutView="100" zoomScalePageLayoutView="0" workbookViewId="0" topLeftCell="B22">
      <selection activeCell="E10" sqref="E10"/>
    </sheetView>
  </sheetViews>
  <sheetFormatPr defaultColWidth="5.140625" defaultRowHeight="12.75"/>
  <cols>
    <col min="1" max="1" width="2.421875" style="27" hidden="1" customWidth="1"/>
    <col min="2" max="2" width="5.140625" style="27" customWidth="1"/>
    <col min="3" max="3" width="25.8515625" style="27" customWidth="1"/>
    <col min="4" max="4" width="23.7109375" style="27" customWidth="1"/>
    <col min="5" max="5" width="20.7109375" style="27" customWidth="1"/>
    <col min="6" max="6" width="15.8515625" style="27" customWidth="1"/>
    <col min="7" max="7" width="18.421875" style="27" customWidth="1"/>
    <col min="8" max="8" width="21.8515625" style="27" customWidth="1"/>
    <col min="9" max="9" width="15.140625" style="27" customWidth="1"/>
    <col min="10" max="254" width="9.140625" style="27" customWidth="1"/>
    <col min="255" max="255" width="0" style="27" hidden="1" customWidth="1"/>
    <col min="256" max="16384" width="5.140625" style="27" customWidth="1"/>
  </cols>
  <sheetData>
    <row r="1" spans="2:9" ht="24" customHeight="1">
      <c r="B1" s="266" t="s">
        <v>20</v>
      </c>
      <c r="C1" s="266"/>
      <c r="D1" s="266"/>
      <c r="E1" s="266"/>
      <c r="F1" s="266"/>
      <c r="G1" s="266"/>
      <c r="H1" s="266"/>
      <c r="I1" s="266"/>
    </row>
    <row r="2" spans="2:9" ht="24" customHeight="1">
      <c r="B2" s="266" t="s">
        <v>112</v>
      </c>
      <c r="C2" s="266"/>
      <c r="D2" s="266"/>
      <c r="E2" s="266"/>
      <c r="F2" s="266"/>
      <c r="G2" s="266"/>
      <c r="H2" s="266"/>
      <c r="I2" s="266"/>
    </row>
    <row r="3" spans="2:9" ht="42" customHeight="1">
      <c r="B3" s="267" t="s">
        <v>39</v>
      </c>
      <c r="C3" s="267"/>
      <c r="D3" s="267"/>
      <c r="E3" s="267"/>
      <c r="F3" s="267"/>
      <c r="G3" s="267"/>
      <c r="H3" s="267"/>
      <c r="I3" s="267"/>
    </row>
    <row r="4" spans="2:9" ht="27.75" customHeight="1">
      <c r="B4" s="268" t="s">
        <v>40</v>
      </c>
      <c r="C4" s="268"/>
      <c r="D4" s="268"/>
      <c r="E4" s="268"/>
      <c r="F4" s="268"/>
      <c r="G4" s="268"/>
      <c r="H4" s="268"/>
      <c r="I4" s="268"/>
    </row>
    <row r="6" spans="2:9" s="29" customFormat="1" ht="98.25" customHeight="1">
      <c r="B6" s="28" t="s">
        <v>3</v>
      </c>
      <c r="C6" s="28" t="s">
        <v>41</v>
      </c>
      <c r="D6" s="28" t="s">
        <v>47</v>
      </c>
      <c r="E6" s="28" t="s">
        <v>46</v>
      </c>
      <c r="F6" s="28" t="s">
        <v>42</v>
      </c>
      <c r="G6" s="28" t="s">
        <v>43</v>
      </c>
      <c r="H6" s="28" t="s">
        <v>45</v>
      </c>
      <c r="I6" s="28" t="s">
        <v>44</v>
      </c>
    </row>
    <row r="7" spans="2:9" ht="29.25" customHeight="1">
      <c r="B7" s="35"/>
      <c r="C7" s="30"/>
      <c r="D7" s="35"/>
      <c r="E7" s="35"/>
      <c r="F7" s="35"/>
      <c r="G7" s="35"/>
      <c r="H7" s="31"/>
      <c r="I7" s="35"/>
    </row>
    <row r="8" spans="2:9" ht="29.25" customHeight="1">
      <c r="B8" s="35"/>
      <c r="C8" s="30"/>
      <c r="D8" s="35"/>
      <c r="E8" s="35"/>
      <c r="F8" s="35"/>
      <c r="G8" s="35"/>
      <c r="H8" s="31"/>
      <c r="I8" s="35"/>
    </row>
    <row r="9" spans="2:9" ht="29.25" customHeight="1">
      <c r="B9" s="35"/>
      <c r="C9" s="30"/>
      <c r="D9" s="35"/>
      <c r="E9" s="35"/>
      <c r="F9" s="35"/>
      <c r="G9" s="35"/>
      <c r="H9" s="31"/>
      <c r="I9" s="35"/>
    </row>
    <row r="10" spans="2:9" ht="29.25" customHeight="1">
      <c r="B10" s="35"/>
      <c r="C10" s="30"/>
      <c r="D10" s="35"/>
      <c r="E10" s="35"/>
      <c r="F10" s="35"/>
      <c r="G10" s="35"/>
      <c r="H10" s="31"/>
      <c r="I10" s="35"/>
    </row>
    <row r="11" spans="2:9" ht="29.25" customHeight="1">
      <c r="B11" s="35"/>
      <c r="C11" s="30"/>
      <c r="D11" s="35"/>
      <c r="E11" s="35"/>
      <c r="F11" s="35"/>
      <c r="G11" s="35"/>
      <c r="H11" s="31"/>
      <c r="I11" s="35"/>
    </row>
    <row r="12" spans="2:9" s="32" customFormat="1" ht="29.25" customHeight="1">
      <c r="B12" s="33"/>
      <c r="C12" s="33" t="s">
        <v>26</v>
      </c>
      <c r="D12" s="33"/>
      <c r="E12" s="33"/>
      <c r="F12" s="34">
        <f>SUM(F7:F11)</f>
        <v>0</v>
      </c>
      <c r="G12" s="33"/>
      <c r="H12" s="34">
        <f>SUM(H7:H11)</f>
        <v>0</v>
      </c>
      <c r="I12" s="33"/>
    </row>
    <row r="13" ht="18" customHeight="1"/>
    <row r="14" ht="17.25" customHeight="1"/>
    <row r="15" spans="2:8" s="15" customFormat="1" ht="32.25" customHeight="1">
      <c r="B15" s="16" t="s">
        <v>2</v>
      </c>
      <c r="C15" s="166"/>
      <c r="D15" s="167"/>
      <c r="E15" s="168"/>
      <c r="F15" s="265"/>
      <c r="G15" s="265"/>
      <c r="H15" s="169"/>
    </row>
    <row r="16" spans="2:8" s="10" customFormat="1" ht="16.5">
      <c r="B16" s="13"/>
      <c r="C16" s="13"/>
      <c r="D16" s="1" t="s">
        <v>24</v>
      </c>
      <c r="E16" s="170"/>
      <c r="F16" s="264" t="s">
        <v>25</v>
      </c>
      <c r="G16" s="264"/>
      <c r="H16" s="14"/>
    </row>
    <row r="17" spans="2:8" s="15" customFormat="1" ht="33.75" customHeight="1">
      <c r="B17" s="16" t="s">
        <v>4</v>
      </c>
      <c r="C17" s="16"/>
      <c r="D17" s="17"/>
      <c r="E17" s="171"/>
      <c r="F17" s="265"/>
      <c r="G17" s="265"/>
      <c r="H17" s="169"/>
    </row>
    <row r="18" spans="3:8" s="10" customFormat="1" ht="16.5">
      <c r="C18" s="12"/>
      <c r="D18" s="1" t="s">
        <v>24</v>
      </c>
      <c r="E18" s="170"/>
      <c r="F18" s="264" t="s">
        <v>25</v>
      </c>
      <c r="G18" s="264"/>
      <c r="H18" s="14"/>
    </row>
    <row r="19" spans="3:4" s="11" customFormat="1" ht="16.5">
      <c r="C19" s="36" t="s">
        <v>1</v>
      </c>
      <c r="D19" s="14"/>
    </row>
  </sheetData>
  <sheetProtection/>
  <mergeCells count="8">
    <mergeCell ref="F16:G16"/>
    <mergeCell ref="F17:G17"/>
    <mergeCell ref="F18:G18"/>
    <mergeCell ref="B1:I1"/>
    <mergeCell ref="B2:I2"/>
    <mergeCell ref="B3:I3"/>
    <mergeCell ref="B4:I4"/>
    <mergeCell ref="F15:G15"/>
  </mergeCells>
  <printOptions/>
  <pageMargins left="0.2" right="0.2" top="0.27" bottom="0.35" header="0.19" footer="0.19"/>
  <pageSetup horizontalDpi="600" verticalDpi="600" orientation="landscape" paperSize="9" r:id="rId1"/>
  <rowBreaks count="2" manualBreakCount="2">
    <brk id="26" max="10" man="1"/>
    <brk id="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2022-04-15T08:05:06Z</cp:lastPrinted>
  <dcterms:created xsi:type="dcterms:W3CDTF">1996-10-14T23:33:28Z</dcterms:created>
  <dcterms:modified xsi:type="dcterms:W3CDTF">2022-04-25T08:31:18Z</dcterms:modified>
  <cp:category/>
  <cp:version/>
  <cp:contentType/>
  <cp:contentStatus/>
</cp:coreProperties>
</file>