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85" windowHeight="8205" tabRatio="872" activeTab="2"/>
  </bookViews>
  <sheets>
    <sheet name="Դրամական հոսքեր" sheetId="1" r:id="rId1"/>
    <sheet name="Կատարողական" sheetId="2" r:id="rId2"/>
    <sheet name="Դրամական հոսքերի համեմատական" sheetId="3" r:id="rId3"/>
    <sheet name="Դեբիտոր-Կրեդիտոր" sheetId="4" r:id="rId4"/>
    <sheet name="Վարձակալություն" sheetId="5" r:id="rId5"/>
  </sheets>
  <externalReferences>
    <externalReference r:id="rId8"/>
    <externalReference r:id="rId9"/>
    <externalReference r:id="rId10"/>
    <externalReference r:id="rId11"/>
  </externalReferences>
  <definedNames>
    <definedName name="_COMPANYNAME" localSheetId="3">'[1]Page 1'!$B$12</definedName>
    <definedName name="_COMPANYNAME" localSheetId="4">'[1]Page 1'!$B$12</definedName>
    <definedName name="_COMPANYNAME">'[2]Page 1'!$B$12</definedName>
    <definedName name="_DATE2" localSheetId="3">'[1]Page 1'!$B$17</definedName>
    <definedName name="_DATE2" localSheetId="4">'[1]Page 1'!$B$17</definedName>
    <definedName name="_DATE2">'[2]Page 1'!$B$17</definedName>
    <definedName name="_xlnm.Print_Area" localSheetId="3">'Դեբիտոր-Կրեդիտոր'!$A$1:$E$66</definedName>
    <definedName name="_xlnm.Print_Area" localSheetId="0">'Դրամական հոսքեր'!$A$1:$G$78</definedName>
    <definedName name="_xlnm.Print_Area" localSheetId="2">'Դրամական հոսքերի համեմատական'!$A$1:$F$77</definedName>
    <definedName name="_xlnm.Print_Area" localSheetId="4">'Վարձակալություն'!$A$1:$I$19</definedName>
    <definedName name="Tab1CodeCol" localSheetId="2">#REF!</definedName>
    <definedName name="Tab1CodeCol">#REF!</definedName>
    <definedName name="Tab1Col1" localSheetId="3">#REF!</definedName>
    <definedName name="Tab1Col1" localSheetId="2">#REF!</definedName>
    <definedName name="Tab1Col1">#REF!</definedName>
    <definedName name="Tab1ColLast" localSheetId="3">#REF!</definedName>
    <definedName name="Tab1ColLast" localSheetId="2">#REF!</definedName>
    <definedName name="Tab1ColLast">#REF!</definedName>
    <definedName name="Tab1Row1" localSheetId="3">#REF!</definedName>
    <definedName name="Tab1Row1" localSheetId="2">#REF!</definedName>
    <definedName name="Tab1Row1">#REF!</definedName>
    <definedName name="Tab1RowCode" localSheetId="3">#REF!</definedName>
    <definedName name="Tab1RowCode" localSheetId="2">#REF!</definedName>
    <definedName name="Tab1RowCode">#REF!</definedName>
    <definedName name="Tab1RowLast" localSheetId="3">#REF!</definedName>
    <definedName name="Tab1RowLast" localSheetId="2">#REF!</definedName>
    <definedName name="Tab1RowLast">#REF!</definedName>
    <definedName name="Tab2CodeCol" localSheetId="3">#REF!</definedName>
    <definedName name="Tab2CodeCol" localSheetId="2">#REF!</definedName>
    <definedName name="Tab2CodeCol">#REF!</definedName>
    <definedName name="Tab2Col1" localSheetId="3">#REF!</definedName>
    <definedName name="Tab2Col1" localSheetId="2">#REF!</definedName>
    <definedName name="Tab2Col1">#REF!</definedName>
    <definedName name="Tab2ColLast" localSheetId="3">#REF!</definedName>
    <definedName name="Tab2ColLast" localSheetId="2">#REF!</definedName>
    <definedName name="Tab2ColLast">#REF!</definedName>
    <definedName name="Tab2Row1" localSheetId="3">#REF!</definedName>
    <definedName name="Tab2Row1" localSheetId="2">#REF!</definedName>
    <definedName name="Tab2Row1">#REF!</definedName>
    <definedName name="Tab2RowCode" localSheetId="3">#REF!</definedName>
    <definedName name="Tab2RowCode" localSheetId="2">#REF!</definedName>
    <definedName name="Tab2RowCode">#REF!</definedName>
    <definedName name="Tab2RowLast" localSheetId="3">#REF!</definedName>
    <definedName name="Tab2RowLast" localSheetId="2">#REF!</definedName>
    <definedName name="Tab2RowLast">#REF!</definedName>
    <definedName name="Tab3CodeCol" localSheetId="3">'[3]5'!#REF!</definedName>
    <definedName name="Tab3CodeCol" localSheetId="2">#REF!</definedName>
    <definedName name="Tab3CodeCol" localSheetId="4">'[4]5'!#REF!</definedName>
    <definedName name="Tab3CodeCol">#REF!</definedName>
    <definedName name="Tab3Col1" localSheetId="3">'[3]5'!#REF!</definedName>
    <definedName name="Tab3Col1" localSheetId="2">#REF!</definedName>
    <definedName name="Tab3Col1" localSheetId="4">'[4]5'!#REF!</definedName>
    <definedName name="Tab3Col1">#REF!</definedName>
    <definedName name="Tab3ColLast" localSheetId="3">'[3]5'!#REF!</definedName>
    <definedName name="Tab3ColLast" localSheetId="2">#REF!</definedName>
    <definedName name="Tab3ColLast" localSheetId="4">'[4]5'!#REF!</definedName>
    <definedName name="Tab3ColLast">#REF!</definedName>
    <definedName name="Tab3Row1" localSheetId="3">'[3]5'!#REF!</definedName>
    <definedName name="Tab3Row1" localSheetId="2">#REF!</definedName>
    <definedName name="Tab3Row1" localSheetId="4">'[4]5'!#REF!</definedName>
    <definedName name="Tab3Row1">#REF!</definedName>
    <definedName name="Tab3RowLast" localSheetId="3">'[3]5'!#REF!</definedName>
    <definedName name="Tab3RowLast" localSheetId="2">#REF!</definedName>
    <definedName name="Tab3RowLast" localSheetId="4">'[4]5'!#REF!</definedName>
    <definedName name="Tab3RowLast">#REF!</definedName>
    <definedName name="Tab4CodeCol" localSheetId="3">'[3]5'!#REF!</definedName>
    <definedName name="Tab4CodeCol" localSheetId="2">#REF!</definedName>
    <definedName name="Tab4CodeCol" localSheetId="4">'[4]5'!#REF!</definedName>
    <definedName name="Tab4CodeCol">#REF!</definedName>
    <definedName name="Tab4Col1" localSheetId="3">'[3]5'!#REF!</definedName>
    <definedName name="Tab4Col1" localSheetId="2">#REF!</definedName>
    <definedName name="Tab4Col1" localSheetId="4">'[4]5'!#REF!</definedName>
    <definedName name="Tab4Col1">#REF!</definedName>
    <definedName name="Tab4ColLast" localSheetId="3">'[3]5'!#REF!</definedName>
    <definedName name="Tab4ColLast" localSheetId="2">#REF!</definedName>
    <definedName name="Tab4ColLast" localSheetId="4">'[4]5'!#REF!</definedName>
    <definedName name="Tab4ColLast">#REF!</definedName>
    <definedName name="Tab4Row1" localSheetId="3">'[3]5'!#REF!</definedName>
    <definedName name="Tab4Row1" localSheetId="2">#REF!</definedName>
    <definedName name="Tab4Row1" localSheetId="4">'[4]5'!#REF!</definedName>
    <definedName name="Tab4Row1">#REF!</definedName>
    <definedName name="Tab4RowLast" localSheetId="3">'[3]5'!#REF!</definedName>
    <definedName name="Tab4RowLast" localSheetId="2">#REF!</definedName>
    <definedName name="Tab4RowLast" localSheetId="4">'[4]5'!#REF!</definedName>
    <definedName name="Tab4RowLast">#REF!</definedName>
    <definedName name="Tab5CodeCol" localSheetId="3">'[3]5'!#REF!</definedName>
    <definedName name="Tab5CodeCol" localSheetId="2">#REF!</definedName>
    <definedName name="Tab5CodeCol" localSheetId="4">'[4]5'!#REF!</definedName>
    <definedName name="Tab5CodeCol">#REF!</definedName>
    <definedName name="Tab5Col1" localSheetId="3">'[3]5'!#REF!</definedName>
    <definedName name="Tab5Col1" localSheetId="2">#REF!</definedName>
    <definedName name="Tab5Col1" localSheetId="4">'[4]5'!#REF!</definedName>
    <definedName name="Tab5Col1">#REF!</definedName>
    <definedName name="Tab5ColLast" localSheetId="3">'[3]5'!#REF!</definedName>
    <definedName name="Tab5ColLast" localSheetId="2">#REF!</definedName>
    <definedName name="Tab5ColLast" localSheetId="4">'[4]5'!#REF!</definedName>
    <definedName name="Tab5ColLast">#REF!</definedName>
    <definedName name="Tab5Row1" localSheetId="3">'[3]5'!#REF!</definedName>
    <definedName name="Tab5Row1" localSheetId="2">#REF!</definedName>
    <definedName name="Tab5Row1" localSheetId="4">'[4]5'!#REF!</definedName>
    <definedName name="Tab5Row1">#REF!</definedName>
    <definedName name="Tab5RowLast" localSheetId="3">'[3]5'!#REF!</definedName>
    <definedName name="Tab5RowLast" localSheetId="2">#REF!</definedName>
    <definedName name="Tab5RowLast" localSheetId="4">'[4]5'!#REF!</definedName>
    <definedName name="Tab5RowLast">#REF!</definedName>
    <definedName name="Tab6CodeCol" localSheetId="3">'[3]5'!#REF!</definedName>
    <definedName name="Tab6CodeCol" localSheetId="2">#REF!</definedName>
    <definedName name="Tab6CodeCol" localSheetId="4">'[4]5'!#REF!</definedName>
    <definedName name="Tab6CodeCol">#REF!</definedName>
    <definedName name="Tab6Col1" localSheetId="3">'[3]5'!#REF!</definedName>
    <definedName name="Tab6Col1" localSheetId="2">#REF!</definedName>
    <definedName name="Tab6Col1" localSheetId="4">'[4]5'!#REF!</definedName>
    <definedName name="Tab6Col1">#REF!</definedName>
    <definedName name="Tab6ColLast" localSheetId="3">'[3]5'!#REF!</definedName>
    <definedName name="Tab6ColLast" localSheetId="2">#REF!</definedName>
    <definedName name="Tab6ColLast" localSheetId="4">'[4]5'!#REF!</definedName>
    <definedName name="Tab6ColLast">#REF!</definedName>
    <definedName name="Tab6Row1" localSheetId="3">'[3]5'!#REF!</definedName>
    <definedName name="Tab6Row1" localSheetId="2">#REF!</definedName>
    <definedName name="Tab6Row1" localSheetId="4">'[4]5'!#REF!</definedName>
    <definedName name="Tab6Row1">#REF!</definedName>
    <definedName name="Tab6RowLast" localSheetId="3">'[3]5'!#REF!</definedName>
    <definedName name="Tab6RowLast" localSheetId="2">#REF!</definedName>
    <definedName name="Tab6RowLast" localSheetId="4">'[4]5'!#REF!</definedName>
    <definedName name="Tab6RowLast">#REF!</definedName>
    <definedName name="Tab7CodeCol" localSheetId="3">#REF!</definedName>
    <definedName name="Tab7CodeCol" localSheetId="2">#REF!</definedName>
    <definedName name="Tab7CodeCol">#REF!</definedName>
    <definedName name="Tab7Col1" localSheetId="3">#REF!</definedName>
    <definedName name="Tab7Col1" localSheetId="2">#REF!</definedName>
    <definedName name="Tab7Col1">#REF!</definedName>
    <definedName name="Tab7ColLast" localSheetId="3">#REF!</definedName>
    <definedName name="Tab7ColLast" localSheetId="2">#REF!</definedName>
    <definedName name="Tab7ColLast">#REF!</definedName>
    <definedName name="Tab7Row1" localSheetId="3">#REF!</definedName>
    <definedName name="Tab7Row1" localSheetId="2">#REF!</definedName>
    <definedName name="Tab7Row1">#REF!</definedName>
    <definedName name="Tab7RowCode" localSheetId="3">#REF!</definedName>
    <definedName name="Tab7RowCode" localSheetId="2">#REF!</definedName>
    <definedName name="Tab7RowCode">#REF!</definedName>
    <definedName name="Tab7RowLast" localSheetId="3">#REF!</definedName>
    <definedName name="Tab7RowLast" localSheetId="2">#REF!</definedName>
    <definedName name="Tab7RowLast">#REF!</definedName>
  </definedNames>
  <calcPr calcMode="autoNoTable" fullCalcOnLoad="1"/>
</workbook>
</file>

<file path=xl/sharedStrings.xml><?xml version="1.0" encoding="utf-8"?>
<sst xmlns="http://schemas.openxmlformats.org/spreadsheetml/2006/main" count="339" uniqueCount="155">
  <si>
    <t>հազ.դրամ</t>
  </si>
  <si>
    <t>Կ.Տ</t>
  </si>
  <si>
    <t>ՏՆՕՐԵՆ՝</t>
  </si>
  <si>
    <t>հ/հ</t>
  </si>
  <si>
    <t>ԳԼԽԱՎՈՐ ՀԱՇՎԱՊԱՀ՝</t>
  </si>
  <si>
    <t>I</t>
  </si>
  <si>
    <t xml:space="preserve">Վճարովի ծառայություններից </t>
  </si>
  <si>
    <t>II</t>
  </si>
  <si>
    <t>Աշխատավարձի գծով, որից՝</t>
  </si>
  <si>
    <t>Հոդվածի անվանումը</t>
  </si>
  <si>
    <t>III</t>
  </si>
  <si>
    <t>շահութահարկի գծով</t>
  </si>
  <si>
    <t>Կրեդիտորական պարտքի մարման գծով</t>
  </si>
  <si>
    <t>Դրամական միջոցների ազատ մնացորդը հաշվետու ժամանակաշրջանի վերջին</t>
  </si>
  <si>
    <t>9 ամիս</t>
  </si>
  <si>
    <t>Գնումների համակարգողի ծառայության գծով</t>
  </si>
  <si>
    <t>ԱԱՀ-ի գծով</t>
  </si>
  <si>
    <t>ա)</t>
  </si>
  <si>
    <t xml:space="preserve">բ) </t>
  </si>
  <si>
    <t xml:space="preserve">ընթացիկ, այդ թվում՝ </t>
  </si>
  <si>
    <t>ՏԵՂԵԿԱՆՔ</t>
  </si>
  <si>
    <t>Գույքագրման և վերագնահատման գծով</t>
  </si>
  <si>
    <t>Պարտադիր վճարների գծով</t>
  </si>
  <si>
    <t>Այլ արտահոսքերի գծով</t>
  </si>
  <si>
    <t>/ստորագրություն/</t>
  </si>
  <si>
    <t>/անուն, ազգանուն/</t>
  </si>
  <si>
    <t>ԸՆԴԱՄԵՆԸ</t>
  </si>
  <si>
    <t>Դեբիտորական պարտքերի և կրեդիտորական պարտավորությունների վերաբերյալ</t>
  </si>
  <si>
    <t>հազ. դրամ</t>
  </si>
  <si>
    <t>Պարտապանի (պարտատիրոջ) անվանումը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</si>
  <si>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</si>
  <si>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</si>
  <si>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</si>
  <si>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</si>
  <si>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</si>
  <si>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Դեբիտորական պարտքեր վաճարքների գծով, այդ թվում՝</t>
  </si>
  <si>
    <t>Կրեդիտորական պարտավորություններ</t>
  </si>
  <si>
    <t>Ստացված կանխավճարներ, այդ թվում՝</t>
  </si>
  <si>
    <t>Գումարի չափը 
/հազ.դրամ/</t>
  </si>
  <si>
    <t>Նախահաշվին կից ներկայացնել դրամական միջոցների մնացորդի վերաբերյալ բանկի քաղվածքը</t>
  </si>
  <si>
    <t xml:space="preserve"> վարձակալությամբ տրված տարածքների և դրանց դիմաց գանձված 
վարձավճարների վերաբերյալ</t>
  </si>
  <si>
    <t>«----» «------» 201--թ. մինչև «-----» «------» 201--թ.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</si>
  <si>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</si>
  <si>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</si>
  <si>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</si>
  <si>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</si>
  <si>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Տարեկան վարձավճարն 
ըստ պայմանագրի
 /դրամ/</t>
  </si>
  <si>
    <t>Վարձակալությամբ տրված տարածքի իրավական հիմքը 
/Երևանի քաղաքապետի որոշում/</t>
  </si>
  <si>
    <t>Գործունեության 
բնույթը</t>
  </si>
  <si>
    <t xml:space="preserve">               Ն  Ա  Խ  Ա  Հ  Ա  Շ  Ի  Վ</t>
  </si>
  <si>
    <t>I եռամսյակ</t>
  </si>
  <si>
    <t>կիսամյակ</t>
  </si>
  <si>
    <t>տարեկան</t>
  </si>
  <si>
    <t>Ընդամենը դրամական միջոցների արտահոսքեր՝ այդ թվում,</t>
  </si>
  <si>
    <t>Հոդված</t>
  </si>
  <si>
    <t>Այլ եկամուտներից, որից՝</t>
  </si>
  <si>
    <t>Տարբերություն
ավելացում (+)
նվազեցում (-)</t>
  </si>
  <si>
    <t xml:space="preserve">չփոխհատուցվող հարկերի գծով </t>
  </si>
  <si>
    <r>
      <t xml:space="preserve">Նախորդ 
ժամանակա-
շրջանի
</t>
    </r>
    <r>
      <rPr>
        <b/>
        <u val="single"/>
        <sz val="9"/>
        <rFont val="GHEA Grapalat"/>
        <family val="3"/>
      </rPr>
      <t>փաստացի
կատարողական</t>
    </r>
  </si>
  <si>
    <r>
      <t xml:space="preserve">Հաշվետու 
ժամանակա-
շրջանի
</t>
    </r>
    <r>
      <rPr>
        <b/>
        <u val="single"/>
        <sz val="9"/>
        <rFont val="GHEA Grapalat"/>
        <family val="3"/>
      </rPr>
      <t>նախատեսվող
դրամական հոսքերի
նախահաշիվ</t>
    </r>
  </si>
  <si>
    <t>Ներքին գործուղումների գծով</t>
  </si>
  <si>
    <t>Նախագծահետազոտական ծախսերի գծով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</si>
  <si>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</si>
  <si>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</si>
  <si>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 xml:space="preserve">գրասենյակային նյութեր և հագուստ </t>
  </si>
  <si>
    <t>վերապատրաստման և ուսուցման նյութեր (աշխատողների զարգացման)</t>
  </si>
  <si>
    <t xml:space="preserve">առողջապահական և լաբորատոր նյութեր </t>
  </si>
  <si>
    <t>հատուկ նպատակային այլ նյութեր</t>
  </si>
  <si>
    <t>Շենքերի և շինությունների ձեռքբերում</t>
  </si>
  <si>
    <t>Շենքերի և շինությունների կառուցում</t>
  </si>
  <si>
    <t>Այլ վարչական գույք և սարքավորումներ</t>
  </si>
  <si>
    <t>5,1,1</t>
  </si>
  <si>
    <t>5,1,2</t>
  </si>
  <si>
    <t>5,1,3</t>
  </si>
  <si>
    <t>5,1,4</t>
  </si>
  <si>
    <t>կենցաղային և հանրային սննդի նյութեր</t>
  </si>
  <si>
    <t>Աշխատավարձի և հավելավճարների գծով, որից՝</t>
  </si>
  <si>
    <t>Աշխատողների աշխատավարձերի և հավելավճարների գծով</t>
  </si>
  <si>
    <t>Շարունակական ծախսերի գծով, որից`</t>
  </si>
  <si>
    <t>Գործուղումների և շրջագայությունների ծախսերի գծով, 
որից`</t>
  </si>
  <si>
    <t>գործառնական և բանկային ծառայությունների ծախսերի գծով</t>
  </si>
  <si>
    <t>էներգետիկ ծառայությունների գծով</t>
  </si>
  <si>
    <t>կոմունալ ծառայությունների գծով</t>
  </si>
  <si>
    <t>կապի ծառայությունների գծով</t>
  </si>
  <si>
    <t>ապահովագրական ծախսերի գծով</t>
  </si>
  <si>
    <t>գույքի և սարքավորումների վարձակալության գծով</t>
  </si>
  <si>
    <t>Պայմանագրային այլ ծառայությունների ձեռքբերման գծով, որից՝</t>
  </si>
  <si>
    <t xml:space="preserve">վարչական ծառայությունների գծով </t>
  </si>
  <si>
    <t xml:space="preserve">համակարգչային ծառայությունների գծով </t>
  </si>
  <si>
    <t xml:space="preserve">աշխատակազմի մասնագիտական զարգացման ծառայությունների գծով  </t>
  </si>
  <si>
    <t xml:space="preserve">տեղեկատվական ծառայությունների գծով </t>
  </si>
  <si>
    <t xml:space="preserve">կենցաղային և հանրային սննդի ծառայությունների գծով  </t>
  </si>
  <si>
    <t xml:space="preserve">ընդհանուր բնույթի այլ ծառայությունների գծով </t>
  </si>
  <si>
    <t>Այլ մասնագիտական ծառայությունների գծով, որից՝</t>
  </si>
  <si>
    <t>Ընթացիկ նորոգման և պահպանման գծով, որից</t>
  </si>
  <si>
    <t>Նյութերի /ապրանքներ/ ձեռքբերման գծով, որից</t>
  </si>
  <si>
    <t>Հարկերի, պարտադիր վճարների և տույժերի գծով, որից՝</t>
  </si>
  <si>
    <t>Ոչ ֆինանսական ակտիվների գծով, այդ թվում՝</t>
  </si>
  <si>
    <t>Մեքենաներ և սարքավորումների ձեռք բերման գծով, այդ թվում՝</t>
  </si>
  <si>
    <t>Շենքերի և շինությունների հիմնական վերանորոգում</t>
  </si>
  <si>
    <t>Ոչ նյութական հիմնական միջոցների ձեռքբերում</t>
  </si>
  <si>
    <t>Մեքենաներ և սարքավորումների ձեռք բերման գծով, 
այդ թվում՝</t>
  </si>
  <si>
    <t>ԸՆԹԱՑԻԿ ԵԿԱՄՈՒՏՆԵՐ</t>
  </si>
  <si>
    <t>1,2,1</t>
  </si>
  <si>
    <t>1,2,2</t>
  </si>
  <si>
    <t>1,2,3</t>
  </si>
  <si>
    <t>Այլ ծառայություններից</t>
  </si>
  <si>
    <t>1,3,1</t>
  </si>
  <si>
    <t>Պետական պատվերի շրջանակներում մատուցած
ծառայություններից</t>
  </si>
  <si>
    <t>ԸՆԴԱՄԵՆԸ  ԵԿԱՄՈՒՏՆԵՐ, այդ թվում՝</t>
  </si>
  <si>
    <t>ԸՆԴԱՄԵՆԸ  ԾԱԽՍԵՐ, այդ թվում՝</t>
  </si>
  <si>
    <t>Դրամական ազատ մնացորդը 
հաշվետու ժամանակաշրջանի վերջին</t>
  </si>
  <si>
    <t>Դրամական ազատ մնացորդը 
հաշվետու ժամանակաշրջանի սկզբին</t>
  </si>
  <si>
    <t>«---------------------------------»    -ի</t>
  </si>
  <si>
    <t xml:space="preserve">Դրամական ազատ մնացորդը 
հաշվետու ժամանակաշրջանի սկզբին  </t>
  </si>
  <si>
    <t>Դեբիտորական պարտք</t>
  </si>
  <si>
    <t>վառելիք</t>
  </si>
  <si>
    <t>Բանվորի ծառայության գծով</t>
  </si>
  <si>
    <t>Բուժ․սարքավորումների չափագրում, ընթացիկ նորոգում, պահպանում</t>
  </si>
  <si>
    <t>Մ. Միքայելյան</t>
  </si>
  <si>
    <t>Ա. Դավթյան</t>
  </si>
  <si>
    <t>Դրամական խրախուսումների և վճարովի ծառայությունների գծով</t>
  </si>
  <si>
    <t xml:space="preserve">«Անդրանիկ Պետրոսյանի անվան Բյուրեղավանի քաղաքային պոլիկլինիկա» ՓԲԸ-ի </t>
  </si>
  <si>
    <t>Սիլ Ինշուրանս ԱՓԲԸ</t>
  </si>
  <si>
    <t>Արմենիա Ինշուրանս ԱՍՊԸ</t>
  </si>
  <si>
    <t>Ռոսգոսստրախ-Արմենիա ԱՓԲԸ</t>
  </si>
  <si>
    <t>Ինգո Արմենիա ԱՓԲԸ</t>
  </si>
  <si>
    <t>Կանխարգելիչ բուժզննման գծով</t>
  </si>
  <si>
    <t>ՀԲ սկրինինգ</t>
  </si>
  <si>
    <t>չփոխհատուցվող հարկերի գծով (գույքահարկ)</t>
  </si>
  <si>
    <t>Այլ ծառայություններից (ԱՊՊԱ)</t>
  </si>
  <si>
    <t>Բժշկական սարքավորում</t>
  </si>
  <si>
    <t>Ալյ նյութեր</t>
  </si>
  <si>
    <t xml:space="preserve">«ԱՆԴՐԱՆԻԿ ՊԵՏՐՈՍՅԱՆԻ ԱՆՎԱՆ ԲՅՈՒՐԵՂԱՎԱՆԻ ՔԱՂԱՔԱՅԻՆ ՊՈԼԻԿԼԻՆԻԿԱ » ՓԲԸ-Ի </t>
  </si>
  <si>
    <t>ՀԱՄԱՅՆՔԻ ՂԵԿԱՎԱՐ՝</t>
  </si>
  <si>
    <t>ՀԱԿՈԲ ԲԱԼԱՍՅԱՆ</t>
  </si>
  <si>
    <t>Էպիդիմիոլոգիական ծառայություններ</t>
  </si>
  <si>
    <t>Այլ ծախսերի գծով (մաշվածք)</t>
  </si>
  <si>
    <t xml:space="preserve"> 2021Թ. ՖԻՆԱՆՍԱԿԱՆ ԳՈՐԾՈՒՆԵՈՒԹՅԱՆ </t>
  </si>
  <si>
    <t xml:space="preserve">2020թ. ՓԱՍՏԱՑԻ ԵՎ 2021Թ. ՆԱԽԱՏԵՍՎՈՂ ԴՐԱՄԱԿԱՆ ՄԻՋՈՑՆԵՐԻ ՆԱԽԱՀԱՇԻՎՆԵՐԻ ՀԱՄԵՄԱՏԱԿԱՆ ՑՈՒՑԱՆԻՇՆԵՐԻ ՎԵՐԱԲԵՐՅԱԼ  </t>
  </si>
  <si>
    <t>Կայք էջի ստեղծման ծառայություններ</t>
  </si>
  <si>
    <t>1,2.1</t>
  </si>
  <si>
    <t xml:space="preserve"> 01. 01. 2020թ. – 31. 12. 2020թ.</t>
  </si>
  <si>
    <t>12.2020.</t>
  </si>
  <si>
    <t>Ռեսո ԱՓԲԸ</t>
  </si>
  <si>
    <t>Նաիրի Ինշուրանս ԱՓԲԸ</t>
  </si>
  <si>
    <t>ՊԱԳ</t>
  </si>
  <si>
    <t>ԱԱՊ</t>
  </si>
  <si>
    <t>15.12.20.-31.12.20</t>
  </si>
  <si>
    <t>Դրամական միջոցների մնացորդ առ 01.01.2021թ.</t>
  </si>
  <si>
    <t>2020թ. փաստացի և 2020թ. նախահաշվի  համեմատական ցուցանիշների վերաբերյալ</t>
  </si>
  <si>
    <r>
      <t xml:space="preserve">2020
</t>
    </r>
    <r>
      <rPr>
        <b/>
        <u val="single"/>
        <sz val="9"/>
        <rFont val="GHEA Grapalat"/>
        <family val="3"/>
      </rPr>
      <t>փաստացի
կատարողական</t>
    </r>
  </si>
  <si>
    <r>
      <t>2020</t>
    </r>
    <r>
      <rPr>
        <b/>
        <u val="single"/>
        <sz val="9"/>
        <rFont val="GHEA Grapalat"/>
        <family val="3"/>
      </rPr>
      <t xml:space="preserve">
նախահաշիվ</t>
    </r>
  </si>
  <si>
    <r>
      <rPr>
        <b/>
        <sz val="10"/>
        <rFont val="GHEA Mariam"/>
        <family val="3"/>
      </rPr>
      <t>Հավելված N 1</t>
    </r>
    <r>
      <rPr>
        <sz val="10"/>
        <rFont val="GHEA Mariam"/>
        <family val="3"/>
      </rPr>
      <t xml:space="preserve">
Բյուրեղավան  համայնքի ավագանու
2021 թվականի մարտի  12 - ի  N 07 -Ա   որոշման</t>
    </r>
  </si>
  <si>
    <r>
      <rPr>
        <b/>
        <sz val="10"/>
        <rFont val="GHEA Mariam"/>
        <family val="3"/>
      </rPr>
      <t>Հավելված N 2</t>
    </r>
    <r>
      <rPr>
        <sz val="10"/>
        <rFont val="GHEA Mariam"/>
        <family val="3"/>
      </rPr>
      <t xml:space="preserve">
Բյուրեղավան  համայնքի ավագանու
2021 թվականի մարտի  12 - ի  N 07 -Ա   որոշման</t>
    </r>
  </si>
</sst>
</file>

<file path=xl/styles.xml><?xml version="1.0" encoding="utf-8"?>
<styleSheet xmlns="http://schemas.openxmlformats.org/spreadsheetml/2006/main">
  <numFmts count="3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֏_-;\-* #,##0\ _֏_-;_-* &quot;-&quot;\ _֏_-;_-@_-"/>
    <numFmt numFmtId="175" formatCode="_-* #,##0.00\ _֏_-;\-* #,##0.00\ _֏_-;_-* &quot;-&quot;??\ _֏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u val="single"/>
      <sz val="9"/>
      <name val="GHEA Grapalat"/>
      <family val="3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i/>
      <sz val="10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9" fillId="0" borderId="0">
      <alignment/>
      <protection/>
    </xf>
  </cellStyleXfs>
  <cellXfs count="207">
    <xf numFmtId="0" fontId="0" fillId="0" borderId="0" xfId="0" applyAlignment="1">
      <alignment/>
    </xf>
    <xf numFmtId="0" fontId="23" fillId="0" borderId="10" xfId="69" applyFont="1" applyBorder="1" applyAlignment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/>
      <protection locked="0"/>
    </xf>
    <xf numFmtId="0" fontId="21" fillId="0" borderId="0" xfId="57" applyFont="1" applyAlignment="1" applyProtection="1">
      <alignment vertical="center"/>
      <protection locked="0"/>
    </xf>
    <xf numFmtId="0" fontId="24" fillId="0" borderId="0" xfId="57" applyFont="1" applyAlignment="1" applyProtection="1">
      <alignment vertical="center"/>
      <protection locked="0"/>
    </xf>
    <xf numFmtId="184" fontId="21" fillId="0" borderId="11" xfId="57" applyNumberFormat="1" applyFont="1" applyBorder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horizontal="left" vertical="center"/>
      <protection locked="0"/>
    </xf>
    <xf numFmtId="0" fontId="52" fillId="0" borderId="0" xfId="69" applyFont="1" applyAlignment="1">
      <alignment horizontal="center" vertical="center" wrapText="1"/>
      <protection/>
    </xf>
    <xf numFmtId="0" fontId="53" fillId="0" borderId="0" xfId="69" applyFont="1" applyAlignment="1">
      <alignment horizontal="center" vertical="center" wrapText="1"/>
      <protection/>
    </xf>
    <xf numFmtId="0" fontId="52" fillId="0" borderId="0" xfId="69" applyFont="1" applyAlignment="1">
      <alignment horizontal="left" vertical="center" wrapText="1"/>
      <protection/>
    </xf>
    <xf numFmtId="0" fontId="25" fillId="0" borderId="0" xfId="69" applyFont="1" applyAlignment="1">
      <alignment horizontal="left" vertical="center" wrapText="1"/>
      <protection/>
    </xf>
    <xf numFmtId="0" fontId="23" fillId="0" borderId="0" xfId="69" applyFont="1" applyAlignment="1">
      <alignment horizontal="center" vertical="center" wrapText="1"/>
      <protection/>
    </xf>
    <xf numFmtId="0" fontId="54" fillId="0" borderId="0" xfId="69" applyFont="1" applyAlignment="1">
      <alignment horizontal="center" vertical="center" wrapText="1"/>
      <protection/>
    </xf>
    <xf numFmtId="0" fontId="22" fillId="0" borderId="0" xfId="69" applyFont="1" applyAlignment="1">
      <alignment horizontal="left" vertical="center"/>
      <protection/>
    </xf>
    <xf numFmtId="0" fontId="22" fillId="0" borderId="12" xfId="69" applyFont="1" applyBorder="1" applyAlignment="1">
      <alignment vertical="center" wrapText="1"/>
      <protection/>
    </xf>
    <xf numFmtId="0" fontId="22" fillId="0" borderId="0" xfId="57" applyFont="1" applyAlignment="1" applyProtection="1">
      <alignment vertical="center"/>
      <protection locked="0"/>
    </xf>
    <xf numFmtId="0" fontId="21" fillId="0" borderId="0" xfId="57" applyFont="1" applyAlignment="1" applyProtection="1">
      <alignment wrapText="1"/>
      <protection locked="0"/>
    </xf>
    <xf numFmtId="0" fontId="24" fillId="0" borderId="0" xfId="57" applyFont="1" applyAlignment="1" applyProtection="1">
      <alignment wrapText="1"/>
      <protection locked="0"/>
    </xf>
    <xf numFmtId="0" fontId="21" fillId="0" borderId="0" xfId="57" applyFont="1" applyProtection="1">
      <alignment/>
      <protection locked="0"/>
    </xf>
    <xf numFmtId="0" fontId="29" fillId="0" borderId="0" xfId="57" applyFont="1" applyAlignment="1" applyProtection="1">
      <alignment vertical="center"/>
      <protection locked="0"/>
    </xf>
    <xf numFmtId="0" fontId="21" fillId="0" borderId="13" xfId="57" applyFont="1" applyBorder="1" applyAlignment="1" applyProtection="1">
      <alignment horizontal="left" vertical="center" wrapText="1"/>
      <protection locked="0"/>
    </xf>
    <xf numFmtId="0" fontId="21" fillId="0" borderId="11" xfId="57" applyFont="1" applyBorder="1" applyAlignment="1" applyProtection="1">
      <alignment horizontal="center" vertical="center" wrapText="1"/>
      <protection locked="0"/>
    </xf>
    <xf numFmtId="184" fontId="21" fillId="0" borderId="11" xfId="57" applyNumberFormat="1" applyFont="1" applyBorder="1" applyAlignment="1" applyProtection="1">
      <alignment vertical="center"/>
      <protection locked="0"/>
    </xf>
    <xf numFmtId="0" fontId="21" fillId="0" borderId="14" xfId="57" applyFont="1" applyBorder="1" applyAlignment="1" applyProtection="1">
      <alignment horizontal="left" vertical="center" wrapText="1"/>
      <protection locked="0"/>
    </xf>
    <xf numFmtId="184" fontId="22" fillId="0" borderId="11" xfId="57" applyNumberFormat="1" applyFont="1" applyBorder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vertical="center" wrapText="1"/>
      <protection locked="0"/>
    </xf>
    <xf numFmtId="0" fontId="21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1" fillId="0" borderId="11" xfId="59" applyFont="1" applyBorder="1" applyAlignment="1">
      <alignment vertical="center" wrapText="1"/>
      <protection/>
    </xf>
    <xf numFmtId="184" fontId="21" fillId="0" borderId="11" xfId="59" applyNumberFormat="1" applyFont="1" applyBorder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2" fillId="0" borderId="11" xfId="59" applyFont="1" applyBorder="1" applyAlignment="1">
      <alignment vertical="center" wrapText="1"/>
      <protection/>
    </xf>
    <xf numFmtId="184" fontId="22" fillId="0" borderId="11" xfId="59" applyNumberFormat="1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55" fillId="0" borderId="0" xfId="69" applyFont="1" applyAlignment="1">
      <alignment horizontal="right" vertical="center" wrapText="1"/>
      <protection/>
    </xf>
    <xf numFmtId="0" fontId="3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184" fontId="31" fillId="0" borderId="11" xfId="6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/>
      <protection locked="0"/>
    </xf>
    <xf numFmtId="184" fontId="34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85" fontId="18" fillId="0" borderId="11" xfId="60" applyNumberFormat="1" applyFont="1" applyBorder="1" applyAlignment="1" applyProtection="1">
      <alignment horizontal="left" vertical="center" wrapText="1"/>
      <protection locked="0"/>
    </xf>
    <xf numFmtId="185" fontId="33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hidden="1"/>
    </xf>
    <xf numFmtId="0" fontId="38" fillId="24" borderId="11" xfId="0" applyFont="1" applyFill="1" applyBorder="1" applyAlignment="1" applyProtection="1">
      <alignment horizontal="left" vertical="center" wrapText="1"/>
      <protection hidden="1"/>
    </xf>
    <xf numFmtId="185" fontId="37" fillId="24" borderId="11" xfId="60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21" fillId="0" borderId="0" xfId="57" applyFont="1" applyAlignment="1" applyProtection="1">
      <alignment horizontal="right" vertical="center"/>
      <protection locked="0"/>
    </xf>
    <xf numFmtId="0" fontId="29" fillId="0" borderId="11" xfId="57" applyFont="1" applyBorder="1" applyAlignment="1" applyProtection="1">
      <alignment horizontal="center" vertical="center" wrapText="1"/>
      <protection locked="0"/>
    </xf>
    <xf numFmtId="0" fontId="29" fillId="0" borderId="13" xfId="57" applyFont="1" applyBorder="1" applyAlignment="1" applyProtection="1">
      <alignment horizontal="center" vertical="center" wrapText="1"/>
      <protection locked="0"/>
    </xf>
    <xf numFmtId="0" fontId="30" fillId="0" borderId="11" xfId="57" applyFont="1" applyBorder="1" applyAlignment="1" applyProtection="1">
      <alignment horizontal="center" vertical="center" wrapText="1"/>
      <protection locked="0"/>
    </xf>
    <xf numFmtId="0" fontId="26" fillId="0" borderId="0" xfId="57" applyFont="1" applyAlignment="1" applyProtection="1">
      <alignment horizontal="center" vertical="center" wrapText="1"/>
      <protection locked="0"/>
    </xf>
    <xf numFmtId="0" fontId="25" fillId="0" borderId="11" xfId="57" applyFont="1" applyBorder="1" applyAlignment="1" applyProtection="1">
      <alignment horizontal="center" vertical="center"/>
      <protection locked="0"/>
    </xf>
    <xf numFmtId="0" fontId="22" fillId="0" borderId="11" xfId="57" applyFont="1" applyBorder="1" applyAlignment="1" applyProtection="1">
      <alignment vertical="center" wrapText="1"/>
      <protection locked="0"/>
    </xf>
    <xf numFmtId="0" fontId="25" fillId="0" borderId="0" xfId="57" applyFont="1" applyBorder="1" applyAlignment="1" applyProtection="1">
      <alignment horizontal="right" vertical="center" wrapText="1"/>
      <protection locked="0"/>
    </xf>
    <xf numFmtId="0" fontId="29" fillId="0" borderId="0" xfId="57" applyFont="1" applyAlignment="1" applyProtection="1">
      <alignment horizontal="center" vertical="center"/>
      <protection locked="0"/>
    </xf>
    <xf numFmtId="0" fontId="25" fillId="0" borderId="0" xfId="57" applyFont="1" applyBorder="1" applyAlignment="1" applyProtection="1">
      <alignment vertical="center"/>
      <protection locked="0"/>
    </xf>
    <xf numFmtId="0" fontId="25" fillId="0" borderId="0" xfId="57" applyFont="1" applyAlignment="1" applyProtection="1">
      <alignment horizontal="right" vertical="center"/>
      <protection locked="0"/>
    </xf>
    <xf numFmtId="0" fontId="21" fillId="0" borderId="0" xfId="57" applyFont="1" applyBorder="1" applyAlignment="1" applyProtection="1">
      <alignment vertical="center"/>
      <protection locked="0"/>
    </xf>
    <xf numFmtId="0" fontId="25" fillId="24" borderId="11" xfId="57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center" vertical="center" wrapText="1"/>
      <protection hidden="1"/>
    </xf>
    <xf numFmtId="184" fontId="25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5" fillId="24" borderId="13" xfId="57" applyFont="1" applyFill="1" applyBorder="1" applyAlignment="1" applyProtection="1">
      <alignment horizontal="left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 wrapText="1"/>
      <protection hidden="1"/>
    </xf>
    <xf numFmtId="0" fontId="22" fillId="24" borderId="14" xfId="57" applyFont="1" applyFill="1" applyBorder="1" applyAlignment="1" applyProtection="1">
      <alignment vertical="center"/>
      <protection hidden="1"/>
    </xf>
    <xf numFmtId="0" fontId="22" fillId="24" borderId="11" xfId="57" applyFont="1" applyFill="1" applyBorder="1" applyAlignment="1" applyProtection="1">
      <alignment horizontal="left" vertical="center" wrapText="1"/>
      <protection hidden="1"/>
    </xf>
    <xf numFmtId="18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1" fillId="24" borderId="11" xfId="57" applyFont="1" applyFill="1" applyBorder="1" applyAlignment="1" applyProtection="1">
      <alignment horizontal="center" vertical="center" wrapText="1"/>
      <protection hidden="1"/>
    </xf>
    <xf numFmtId="184" fontId="21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7" applyFont="1" applyFill="1" applyBorder="1" applyAlignment="1" applyProtection="1">
      <alignment horizontal="center" vertical="center"/>
      <protection hidden="1"/>
    </xf>
    <xf numFmtId="0" fontId="22" fillId="24" borderId="11" xfId="57" applyFont="1" applyFill="1" applyBorder="1" applyAlignment="1" applyProtection="1">
      <alignment vertical="center"/>
      <protection hidden="1"/>
    </xf>
    <xf numFmtId="184" fontId="22" fillId="24" borderId="11" xfId="57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locked="0"/>
    </xf>
    <xf numFmtId="184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24" borderId="11" xfId="60" applyNumberFormat="1" applyFont="1" applyFill="1" applyBorder="1" applyAlignment="1" applyProtection="1">
      <alignment horizontal="center" vertical="center"/>
      <protection hidden="1"/>
    </xf>
    <xf numFmtId="1" fontId="31" fillId="0" borderId="11" xfId="60" applyNumberFormat="1" applyFont="1" applyBorder="1" applyAlignment="1" applyProtection="1">
      <alignment horizontal="center" vertical="center"/>
      <protection locked="0"/>
    </xf>
    <xf numFmtId="1" fontId="18" fillId="0" borderId="11" xfId="60" applyNumberFormat="1" applyFont="1" applyBorder="1" applyAlignment="1" applyProtection="1">
      <alignment horizontal="center" vertical="center"/>
      <protection locked="0"/>
    </xf>
    <xf numFmtId="1" fontId="21" fillId="0" borderId="0" xfId="57" applyNumberFormat="1" applyFont="1" applyAlignment="1" applyProtection="1">
      <alignment vertical="center"/>
      <protection locked="0"/>
    </xf>
    <xf numFmtId="1" fontId="29" fillId="0" borderId="0" xfId="57" applyNumberFormat="1" applyFont="1" applyBorder="1" applyAlignment="1" applyProtection="1">
      <alignment horizontal="center" vertical="center"/>
      <protection locked="0"/>
    </xf>
    <xf numFmtId="1" fontId="25" fillId="0" borderId="0" xfId="57" applyNumberFormat="1" applyFont="1" applyAlignment="1" applyProtection="1">
      <alignment horizontal="left" vertical="center"/>
      <protection locked="0"/>
    </xf>
    <xf numFmtId="0" fontId="34" fillId="0" borderId="0" xfId="60" applyFont="1" applyAlignment="1" applyProtection="1">
      <alignment vertical="center"/>
      <protection locked="0"/>
    </xf>
    <xf numFmtId="184" fontId="31" fillId="0" borderId="0" xfId="0" applyNumberFormat="1" applyFont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1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3" fillId="0" borderId="0" xfId="60" applyNumberFormat="1" applyFont="1" applyBorder="1" applyAlignment="1" applyProtection="1">
      <alignment horizontal="center" vertical="center"/>
      <protection locked="0"/>
    </xf>
    <xf numFmtId="185" fontId="33" fillId="0" borderId="0" xfId="60" applyNumberFormat="1" applyFont="1" applyBorder="1" applyAlignment="1" applyProtection="1">
      <alignment horizontal="left" vertical="center" wrapText="1"/>
      <protection locked="0"/>
    </xf>
    <xf numFmtId="1" fontId="31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1" fontId="31" fillId="0" borderId="0" xfId="0" applyNumberFormat="1" applyFont="1" applyAlignment="1" applyProtection="1">
      <alignment vertical="center"/>
      <protection locked="0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0" fontId="42" fillId="24" borderId="11" xfId="0" applyFont="1" applyFill="1" applyBorder="1" applyAlignment="1" applyProtection="1">
      <alignment horizontal="left" vertical="center" wrapText="1"/>
      <protection hidden="1"/>
    </xf>
    <xf numFmtId="0" fontId="37" fillId="24" borderId="11" xfId="0" applyFont="1" applyFill="1" applyBorder="1" applyAlignment="1" applyProtection="1">
      <alignment vertical="center"/>
      <protection hidden="1"/>
    </xf>
    <xf numFmtId="0" fontId="37" fillId="24" borderId="11" xfId="0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/>
      <protection hidden="1"/>
    </xf>
    <xf numFmtId="1" fontId="37" fillId="24" borderId="11" xfId="60" applyNumberFormat="1" applyFont="1" applyFill="1" applyBorder="1" applyAlignment="1" applyProtection="1">
      <alignment horizontal="center" vertical="center"/>
      <protection hidden="1"/>
    </xf>
    <xf numFmtId="0" fontId="37" fillId="24" borderId="11" xfId="0" applyFont="1" applyFill="1" applyBorder="1" applyAlignment="1" applyProtection="1">
      <alignment horizontal="left" vertical="center" wrapText="1"/>
      <protection hidden="1"/>
    </xf>
    <xf numFmtId="184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" fontId="37" fillId="0" borderId="11" xfId="60" applyNumberFormat="1" applyFont="1" applyBorder="1" applyAlignment="1" applyProtection="1">
      <alignment horizontal="center" vertical="center"/>
      <protection locked="0"/>
    </xf>
    <xf numFmtId="0" fontId="37" fillId="24" borderId="11" xfId="0" applyFont="1" applyFill="1" applyBorder="1" applyAlignment="1" applyProtection="1">
      <alignment vertical="center" wrapText="1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" fontId="33" fillId="24" borderId="11" xfId="60" applyNumberFormat="1" applyFont="1" applyFill="1" applyBorder="1" applyAlignment="1" applyProtection="1">
      <alignment horizontal="center" vertical="center"/>
      <protection locked="0"/>
    </xf>
    <xf numFmtId="1" fontId="31" fillId="24" borderId="11" xfId="60" applyNumberFormat="1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31" fillId="25" borderId="11" xfId="0" applyFont="1" applyFill="1" applyBorder="1" applyAlignment="1" applyProtection="1">
      <alignment horizontal="center" vertical="center"/>
      <protection locked="0"/>
    </xf>
    <xf numFmtId="0" fontId="38" fillId="25" borderId="11" xfId="0" applyFont="1" applyFill="1" applyBorder="1" applyAlignment="1" applyProtection="1">
      <alignment horizontal="left" vertical="center" wrapText="1"/>
      <protection locked="0"/>
    </xf>
    <xf numFmtId="1" fontId="31" fillId="25" borderId="11" xfId="60" applyNumberFormat="1" applyFont="1" applyFill="1" applyBorder="1" applyAlignment="1" applyProtection="1">
      <alignment horizontal="center" vertical="center"/>
      <protection locked="0"/>
    </xf>
    <xf numFmtId="184" fontId="31" fillId="25" borderId="11" xfId="60" applyNumberFormat="1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Alignment="1" applyProtection="1">
      <alignment vertical="center"/>
      <protection locked="0"/>
    </xf>
    <xf numFmtId="184" fontId="33" fillId="0" borderId="0" xfId="0" applyNumberFormat="1" applyFont="1" applyAlignment="1" applyProtection="1">
      <alignment vertical="center"/>
      <protection locked="0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0" fontId="18" fillId="25" borderId="11" xfId="0" applyFont="1" applyFill="1" applyBorder="1" applyAlignment="1" applyProtection="1">
      <alignment vertical="center"/>
      <protection locked="0"/>
    </xf>
    <xf numFmtId="1" fontId="18" fillId="25" borderId="11" xfId="60" applyNumberFormat="1" applyFont="1" applyFill="1" applyBorder="1" applyAlignment="1" applyProtection="1">
      <alignment horizontal="center" vertical="center"/>
      <protection locked="0"/>
    </xf>
    <xf numFmtId="0" fontId="39" fillId="25" borderId="11" xfId="0" applyFont="1" applyFill="1" applyBorder="1" applyAlignment="1" applyProtection="1">
      <alignment horizontal="left" vertical="center"/>
      <protection locked="0"/>
    </xf>
    <xf numFmtId="0" fontId="18" fillId="25" borderId="11" xfId="0" applyFont="1" applyFill="1" applyBorder="1" applyAlignment="1" applyProtection="1">
      <alignment horizontal="left" vertical="center"/>
      <protection locked="0"/>
    </xf>
    <xf numFmtId="0" fontId="42" fillId="25" borderId="11" xfId="0" applyFont="1" applyFill="1" applyBorder="1" applyAlignment="1" applyProtection="1">
      <alignment horizontal="left" vertical="center" wrapText="1"/>
      <protection locked="0"/>
    </xf>
    <xf numFmtId="1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7" fillId="25" borderId="11" xfId="60" applyNumberFormat="1" applyFont="1" applyFill="1" applyBorder="1" applyAlignment="1" applyProtection="1">
      <alignment horizontal="center" vertical="center"/>
      <protection locked="0"/>
    </xf>
    <xf numFmtId="184" fontId="34" fillId="25" borderId="0" xfId="0" applyNumberFormat="1" applyFont="1" applyFill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left"/>
      <protection locked="0"/>
    </xf>
    <xf numFmtId="1" fontId="22" fillId="0" borderId="0" xfId="57" applyNumberFormat="1" applyFont="1" applyBorder="1" applyAlignment="1" applyProtection="1">
      <alignment horizontal="right" vertical="center" wrapText="1"/>
      <protection locked="0"/>
    </xf>
    <xf numFmtId="0" fontId="33" fillId="0" borderId="0" xfId="60" applyNumberFormat="1" applyFont="1" applyFill="1" applyBorder="1" applyAlignment="1" applyProtection="1">
      <alignment horizontal="center" vertical="center"/>
      <protection hidden="1"/>
    </xf>
    <xf numFmtId="185" fontId="33" fillId="0" borderId="0" xfId="60" applyNumberFormat="1" applyFont="1" applyFill="1" applyBorder="1" applyAlignment="1" applyProtection="1">
      <alignment horizontal="left" vertical="center" wrapText="1"/>
      <protection hidden="1"/>
    </xf>
    <xf numFmtId="184" fontId="33" fillId="0" borderId="0" xfId="60" applyNumberFormat="1" applyFont="1" applyFill="1" applyBorder="1" applyAlignment="1" applyProtection="1">
      <alignment horizontal="center" vertical="center"/>
      <protection hidden="1"/>
    </xf>
    <xf numFmtId="184" fontId="33" fillId="24" borderId="11" xfId="60" applyNumberFormat="1" applyFont="1" applyFill="1" applyBorder="1" applyAlignment="1" applyProtection="1">
      <alignment horizontal="center" vertical="center"/>
      <protection hidden="1"/>
    </xf>
    <xf numFmtId="184" fontId="37" fillId="24" borderId="11" xfId="60" applyNumberFormat="1" applyFont="1" applyFill="1" applyBorder="1" applyAlignment="1" applyProtection="1">
      <alignment horizontal="center" vertical="center"/>
      <protection hidden="1"/>
    </xf>
    <xf numFmtId="184" fontId="31" fillId="24" borderId="11" xfId="60" applyNumberFormat="1" applyFont="1" applyFill="1" applyBorder="1" applyAlignment="1" applyProtection="1">
      <alignment horizontal="center" vertical="center"/>
      <protection locked="0"/>
    </xf>
    <xf numFmtId="184" fontId="33" fillId="24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1" fontId="33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hidden="1"/>
    </xf>
    <xf numFmtId="1" fontId="18" fillId="0" borderId="11" xfId="60" applyNumberFormat="1" applyFont="1" applyBorder="1" applyAlignment="1" applyProtection="1">
      <alignment horizontal="center" vertical="center"/>
      <protection hidden="1"/>
    </xf>
    <xf numFmtId="184" fontId="18" fillId="0" borderId="11" xfId="60" applyNumberFormat="1" applyFont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center" vertical="center"/>
      <protection hidden="1"/>
    </xf>
    <xf numFmtId="0" fontId="33" fillId="24" borderId="11" xfId="60" applyFont="1" applyFill="1" applyBorder="1" applyAlignment="1" applyProtection="1">
      <alignment horizontal="right" vertical="center"/>
      <protection hidden="1"/>
    </xf>
    <xf numFmtId="0" fontId="18" fillId="25" borderId="11" xfId="60" applyFont="1" applyFill="1" applyBorder="1" applyAlignment="1" applyProtection="1">
      <alignment horizontal="center" vertical="center"/>
      <protection locked="0"/>
    </xf>
    <xf numFmtId="0" fontId="18" fillId="0" borderId="11" xfId="60" applyFont="1" applyBorder="1" applyAlignment="1" applyProtection="1">
      <alignment horizontal="center" vertical="center"/>
      <protection locked="0"/>
    </xf>
    <xf numFmtId="0" fontId="37" fillId="25" borderId="11" xfId="60" applyFont="1" applyFill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185" fontId="37" fillId="0" borderId="11" xfId="60" applyNumberFormat="1" applyFont="1" applyBorder="1" applyAlignment="1" applyProtection="1">
      <alignment horizontal="left" vertical="center" wrapText="1"/>
      <protection locked="0"/>
    </xf>
    <xf numFmtId="0" fontId="43" fillId="0" borderId="11" xfId="6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84" fontId="37" fillId="0" borderId="11" xfId="60" applyNumberFormat="1" applyFont="1" applyBorder="1" applyAlignment="1" applyProtection="1">
      <alignment horizontal="center" vertical="center"/>
      <protection hidden="1"/>
    </xf>
    <xf numFmtId="184" fontId="33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0" xfId="69" applyFont="1" applyAlignment="1">
      <alignment horizontal="left" vertical="center" wrapText="1"/>
      <protection/>
    </xf>
    <xf numFmtId="0" fontId="28" fillId="0" borderId="12" xfId="69" applyFont="1" applyBorder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0" fontId="22" fillId="0" borderId="0" xfId="69" applyFont="1" applyAlignment="1">
      <alignment horizontal="center" vertical="center" wrapText="1"/>
      <protection/>
    </xf>
    <xf numFmtId="0" fontId="23" fillId="0" borderId="0" xfId="69" applyFont="1" applyAlignment="1">
      <alignment vertical="center" wrapText="1"/>
      <protection/>
    </xf>
    <xf numFmtId="0" fontId="22" fillId="0" borderId="0" xfId="69" applyFont="1" applyAlignment="1">
      <alignment vertical="center" wrapText="1"/>
      <protection/>
    </xf>
    <xf numFmtId="0" fontId="45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7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center" vertical="center" wrapText="1"/>
      <protection locked="0"/>
    </xf>
    <xf numFmtId="0" fontId="35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7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5" fillId="0" borderId="12" xfId="57" applyFont="1" applyBorder="1" applyAlignment="1" applyProtection="1">
      <alignment horizontal="center" vertical="center" wrapText="1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22" fillId="0" borderId="13" xfId="57" applyFont="1" applyBorder="1" applyAlignment="1" applyProtection="1">
      <alignment horizontal="center" vertical="center" wrapText="1"/>
      <protection locked="0"/>
    </xf>
    <xf numFmtId="0" fontId="22" fillId="0" borderId="15" xfId="57" applyFont="1" applyBorder="1" applyAlignment="1" applyProtection="1">
      <alignment horizontal="center" vertical="center" wrapText="1"/>
      <protection locked="0"/>
    </xf>
    <xf numFmtId="0" fontId="22" fillId="0" borderId="16" xfId="57" applyFont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4" fillId="0" borderId="0" xfId="57" applyFont="1" applyAlignment="1" applyProtection="1">
      <alignment horizontal="center" vertical="center" wrapText="1"/>
      <protection locked="0"/>
    </xf>
    <xf numFmtId="0" fontId="25" fillId="0" borderId="0" xfId="57" applyFont="1" applyAlignment="1" applyProtection="1">
      <alignment horizontal="center" wrapText="1"/>
      <protection locked="0"/>
    </xf>
    <xf numFmtId="0" fontId="27" fillId="26" borderId="17" xfId="57" applyFont="1" applyFill="1" applyBorder="1" applyAlignment="1" applyProtection="1">
      <alignment horizontal="center" vertical="center" wrapText="1"/>
      <protection locked="0"/>
    </xf>
    <xf numFmtId="0" fontId="27" fillId="26" borderId="0" xfId="57" applyFont="1" applyFill="1" applyAlignment="1" applyProtection="1">
      <alignment horizontal="center" vertical="center" wrapText="1"/>
      <protection locked="0"/>
    </xf>
    <xf numFmtId="0" fontId="23" fillId="0" borderId="10" xfId="69" applyFont="1" applyBorder="1" applyAlignment="1">
      <alignment horizontal="center" vertical="center" wrapText="1"/>
      <protection/>
    </xf>
    <xf numFmtId="0" fontId="22" fillId="0" borderId="12" xfId="69" applyFont="1" applyBorder="1" applyAlignment="1">
      <alignment horizontal="center" vertic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2" xfId="70"/>
    <cellStyle name="Обычный 6" xfId="71"/>
    <cellStyle name="Обычный 7" xfId="72"/>
    <cellStyle name="Стиль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MSHAKUYT%20ev%20SPOR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Uzer\Downloads\&#1350;&#1377;&#1389;&#1377;&#1392;&#1377;&#1399;&#1387;&#1406;&#1398;&#1381;&#1408;\&#1350;&#1377;&#1389;&#1377;&#1392;&#1377;&#1399;&#1387;&#1406;%20&#1398;&#1396;&#1400;&#1410;&#1399;\Finansakan%20hashvetvutyan%20patet%202018\Hashvetvutyan%20NOR%20dzever%20Dpr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i hamematakan"/>
      <sheetName val="Vardzakalutyun"/>
      <sheetName val="Deb. ev kreditor"/>
      <sheetName val="Fin. ardyunq"/>
      <sheetName val="Shahuyti bashkhum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7.28125" style="39" customWidth="1"/>
    <col min="2" max="2" width="59.00390625" style="39" customWidth="1"/>
    <col min="3" max="3" width="10.7109375" style="109" customWidth="1"/>
    <col min="4" max="5" width="10.7109375" style="39" customWidth="1"/>
    <col min="6" max="6" width="11.28125" style="39" customWidth="1"/>
    <col min="7" max="7" width="12.00390625" style="39" customWidth="1"/>
    <col min="8" max="16384" width="9.140625" style="39" customWidth="1"/>
  </cols>
  <sheetData>
    <row r="1" spans="1:7" ht="63" customHeight="1">
      <c r="A1" s="180" t="s">
        <v>153</v>
      </c>
      <c r="B1" s="180"/>
      <c r="C1" s="180"/>
      <c r="D1" s="180"/>
      <c r="E1" s="180"/>
      <c r="F1" s="180"/>
      <c r="G1" s="180"/>
    </row>
    <row r="2" spans="1:7" ht="20.25" customHeight="1">
      <c r="A2" s="183" t="s">
        <v>49</v>
      </c>
      <c r="B2" s="183"/>
      <c r="C2" s="183"/>
      <c r="D2" s="183"/>
      <c r="E2" s="183"/>
      <c r="F2" s="183"/>
      <c r="G2" s="183"/>
    </row>
    <row r="3" spans="1:7" s="40" customFormat="1" ht="24.75" customHeight="1">
      <c r="A3" s="184" t="s">
        <v>133</v>
      </c>
      <c r="B3" s="184"/>
      <c r="C3" s="184"/>
      <c r="D3" s="184"/>
      <c r="E3" s="184"/>
      <c r="F3" s="184"/>
      <c r="G3" s="184"/>
    </row>
    <row r="4" spans="1:9" ht="30" customHeight="1">
      <c r="A4" s="185" t="s">
        <v>138</v>
      </c>
      <c r="B4" s="186"/>
      <c r="C4" s="186"/>
      <c r="D4" s="186"/>
      <c r="E4" s="186"/>
      <c r="F4" s="186"/>
      <c r="G4" s="186"/>
      <c r="H4" s="42"/>
      <c r="I4" s="42"/>
    </row>
    <row r="5" spans="1:7" s="40" customFormat="1" ht="17.25" customHeight="1">
      <c r="A5" s="98"/>
      <c r="B5" s="98"/>
      <c r="C5" s="103"/>
      <c r="D5" s="48"/>
      <c r="E5" s="48"/>
      <c r="F5" s="48"/>
      <c r="G5" s="99" t="s">
        <v>0</v>
      </c>
    </row>
    <row r="6" spans="1:7" s="40" customFormat="1" ht="62.25" customHeight="1">
      <c r="A6" s="100"/>
      <c r="B6" s="101" t="s">
        <v>9</v>
      </c>
      <c r="C6" s="104" t="s">
        <v>54</v>
      </c>
      <c r="D6" s="158" t="s">
        <v>50</v>
      </c>
      <c r="E6" s="158" t="s">
        <v>51</v>
      </c>
      <c r="F6" s="158" t="s">
        <v>14</v>
      </c>
      <c r="G6" s="158" t="s">
        <v>52</v>
      </c>
    </row>
    <row r="7" spans="1:7" s="40" customFormat="1" ht="18">
      <c r="A7" s="88" t="s">
        <v>5</v>
      </c>
      <c r="B7" s="51" t="s">
        <v>109</v>
      </c>
      <c r="C7" s="129"/>
      <c r="D7" s="155">
        <f>D8+D9+D13</f>
        <v>26058.5</v>
      </c>
      <c r="E7" s="155">
        <f>E8+E9+E13</f>
        <v>49859</v>
      </c>
      <c r="F7" s="155">
        <f>F8+F9+F13</f>
        <v>73659.5</v>
      </c>
      <c r="G7" s="155">
        <f>G8+G9+G13</f>
        <v>97459.9</v>
      </c>
    </row>
    <row r="8" spans="1:7" s="41" customFormat="1" ht="27">
      <c r="A8" s="86">
        <v>1.1</v>
      </c>
      <c r="B8" s="132" t="s">
        <v>114</v>
      </c>
      <c r="C8" s="159"/>
      <c r="D8" s="160">
        <v>590.7</v>
      </c>
      <c r="E8" s="160">
        <v>590.7</v>
      </c>
      <c r="F8" s="160">
        <v>590.7</v>
      </c>
      <c r="G8" s="160">
        <v>590.7</v>
      </c>
    </row>
    <row r="9" spans="1:7" s="41" customFormat="1" ht="17.25" customHeight="1">
      <c r="A9" s="90">
        <v>1.2</v>
      </c>
      <c r="B9" s="131" t="s">
        <v>102</v>
      </c>
      <c r="C9" s="92"/>
      <c r="D9" s="53">
        <f>D10+D11+D12</f>
        <v>23800.5</v>
      </c>
      <c r="E9" s="53">
        <f>E10+E11+E12</f>
        <v>47601</v>
      </c>
      <c r="F9" s="53">
        <f>F10+F11+F12</f>
        <v>71401.5</v>
      </c>
      <c r="G9" s="53">
        <f>G10+G11+G12</f>
        <v>95201.9</v>
      </c>
    </row>
    <row r="10" spans="1:7" s="40" customFormat="1" ht="27">
      <c r="A10" s="90" t="s">
        <v>141</v>
      </c>
      <c r="B10" s="132" t="s">
        <v>108</v>
      </c>
      <c r="C10" s="93"/>
      <c r="D10" s="136">
        <v>23210.5</v>
      </c>
      <c r="E10" s="136">
        <v>46421</v>
      </c>
      <c r="F10" s="136">
        <v>69631.5</v>
      </c>
      <c r="G10" s="136">
        <v>92841.9</v>
      </c>
    </row>
    <row r="11" spans="1:7" s="40" customFormat="1" ht="17.25" customHeight="1">
      <c r="A11" s="85" t="s">
        <v>104</v>
      </c>
      <c r="B11" s="87" t="s">
        <v>6</v>
      </c>
      <c r="C11" s="93"/>
      <c r="D11" s="136">
        <v>375</v>
      </c>
      <c r="E11" s="136">
        <v>750</v>
      </c>
      <c r="F11" s="136">
        <v>1125</v>
      </c>
      <c r="G11" s="136">
        <v>1500</v>
      </c>
    </row>
    <row r="12" spans="1:7" s="40" customFormat="1" ht="17.25" customHeight="1">
      <c r="A12" s="85" t="s">
        <v>105</v>
      </c>
      <c r="B12" s="87" t="s">
        <v>130</v>
      </c>
      <c r="C12" s="93"/>
      <c r="D12" s="136">
        <v>215</v>
      </c>
      <c r="E12" s="136">
        <v>430</v>
      </c>
      <c r="F12" s="136">
        <v>645</v>
      </c>
      <c r="G12" s="136">
        <v>860</v>
      </c>
    </row>
    <row r="13" spans="1:7" s="40" customFormat="1" ht="17.25" customHeight="1">
      <c r="A13" s="90">
        <v>1.3</v>
      </c>
      <c r="B13" s="89" t="s">
        <v>55</v>
      </c>
      <c r="C13" s="130"/>
      <c r="D13" s="155">
        <f>D14</f>
        <v>1667.3</v>
      </c>
      <c r="E13" s="155">
        <f>E14</f>
        <v>1667.3</v>
      </c>
      <c r="F13" s="155">
        <f>F14</f>
        <v>1667.3</v>
      </c>
      <c r="G13" s="155">
        <f>G14</f>
        <v>1667.3</v>
      </c>
    </row>
    <row r="14" spans="1:8" s="46" customFormat="1" ht="17.25" customHeight="1">
      <c r="A14" s="85" t="s">
        <v>107</v>
      </c>
      <c r="B14" s="87" t="s">
        <v>115</v>
      </c>
      <c r="C14" s="161"/>
      <c r="D14" s="162">
        <v>1667.3</v>
      </c>
      <c r="E14" s="162">
        <v>1667.3</v>
      </c>
      <c r="F14" s="162">
        <v>1667.3</v>
      </c>
      <c r="G14" s="162">
        <v>1667.3</v>
      </c>
      <c r="H14" s="41"/>
    </row>
    <row r="15" spans="1:7" s="41" customFormat="1" ht="39.75" customHeight="1">
      <c r="A15" s="163" t="s">
        <v>7</v>
      </c>
      <c r="B15" s="51" t="s">
        <v>110</v>
      </c>
      <c r="C15" s="91"/>
      <c r="D15" s="153">
        <f>D16</f>
        <v>24297.6</v>
      </c>
      <c r="E15" s="153">
        <f>E16</f>
        <v>48527.100000000006</v>
      </c>
      <c r="F15" s="153">
        <f>F16</f>
        <v>72852.9</v>
      </c>
      <c r="G15" s="153">
        <f>G16</f>
        <v>97317.8</v>
      </c>
    </row>
    <row r="16" spans="1:7" s="41" customFormat="1" ht="28.5" customHeight="1">
      <c r="A16" s="164" t="s">
        <v>17</v>
      </c>
      <c r="B16" s="51" t="s">
        <v>19</v>
      </c>
      <c r="C16" s="91"/>
      <c r="D16" s="153">
        <f>D17+D20+D27+D29+D36+D42+D46+D53+D58+D59</f>
        <v>24297.6</v>
      </c>
      <c r="E16" s="153">
        <f>E17+E20+E27+E29+E36+E42+E46+E53+E58+E59</f>
        <v>48527.100000000006</v>
      </c>
      <c r="F16" s="153">
        <f>F17+F20+F27+F29+F36+F42+F46+F53+F58+F59</f>
        <v>72852.9</v>
      </c>
      <c r="G16" s="153">
        <f>G17+G20+G27+G29+G36+G42+G46+G53+G58+G59</f>
        <v>97317.8</v>
      </c>
    </row>
    <row r="17" spans="1:7" s="41" customFormat="1" ht="18" customHeight="1">
      <c r="A17" s="110">
        <v>1</v>
      </c>
      <c r="B17" s="111" t="s">
        <v>76</v>
      </c>
      <c r="C17" s="112">
        <v>4110</v>
      </c>
      <c r="D17" s="113">
        <f>SUM(D18:D19)</f>
        <v>20851</v>
      </c>
      <c r="E17" s="113">
        <f>SUM(E18:E19)</f>
        <v>41702</v>
      </c>
      <c r="F17" s="113">
        <f>SUM(F18:F19)</f>
        <v>62553</v>
      </c>
      <c r="G17" s="113">
        <f>SUM(G18:G19)</f>
        <v>83403.8</v>
      </c>
    </row>
    <row r="18" spans="1:7" s="40" customFormat="1" ht="18" customHeight="1">
      <c r="A18" s="139">
        <v>1.1</v>
      </c>
      <c r="B18" s="143" t="s">
        <v>77</v>
      </c>
      <c r="C18" s="135">
        <v>4111</v>
      </c>
      <c r="D18" s="136">
        <v>20701</v>
      </c>
      <c r="E18" s="136">
        <v>41402</v>
      </c>
      <c r="F18" s="136">
        <v>62103</v>
      </c>
      <c r="G18" s="136">
        <v>82803.8</v>
      </c>
    </row>
    <row r="19" spans="1:9" s="137" customFormat="1" ht="18" customHeight="1">
      <c r="A19" s="139">
        <v>1.2</v>
      </c>
      <c r="B19" s="143" t="s">
        <v>121</v>
      </c>
      <c r="C19" s="135">
        <v>4112</v>
      </c>
      <c r="D19" s="136">
        <v>150</v>
      </c>
      <c r="E19" s="136">
        <v>300</v>
      </c>
      <c r="F19" s="136">
        <v>450</v>
      </c>
      <c r="G19" s="136">
        <v>600</v>
      </c>
      <c r="I19" s="147"/>
    </row>
    <row r="20" spans="1:10" s="41" customFormat="1" ht="18">
      <c r="A20" s="110">
        <v>2</v>
      </c>
      <c r="B20" s="111" t="s">
        <v>78</v>
      </c>
      <c r="C20" s="112">
        <v>4210</v>
      </c>
      <c r="D20" s="113">
        <f>SUM(D21:D26)</f>
        <v>644</v>
      </c>
      <c r="E20" s="113">
        <f>SUM(E21:E26)</f>
        <v>1243</v>
      </c>
      <c r="F20" s="113">
        <f>SUM(F21:F26)</f>
        <v>1892</v>
      </c>
      <c r="G20" s="113">
        <f>SUM(G21:G26)</f>
        <v>2586</v>
      </c>
      <c r="J20" s="127"/>
    </row>
    <row r="21" spans="1:7" s="40" customFormat="1" ht="18">
      <c r="A21" s="47">
        <v>2.1</v>
      </c>
      <c r="B21" s="56" t="s">
        <v>80</v>
      </c>
      <c r="C21" s="93">
        <v>4211</v>
      </c>
      <c r="D21" s="45">
        <v>24</v>
      </c>
      <c r="E21" s="45">
        <v>48</v>
      </c>
      <c r="F21" s="45">
        <v>72</v>
      </c>
      <c r="G21" s="45">
        <v>96</v>
      </c>
    </row>
    <row r="22" spans="1:7" s="49" customFormat="1" ht="18">
      <c r="A22" s="47">
        <v>2.2</v>
      </c>
      <c r="B22" s="57" t="s">
        <v>81</v>
      </c>
      <c r="C22" s="94">
        <v>4212</v>
      </c>
      <c r="D22" s="45">
        <v>160</v>
      </c>
      <c r="E22" s="45">
        <v>275</v>
      </c>
      <c r="F22" s="45">
        <v>400</v>
      </c>
      <c r="G22" s="45">
        <v>570</v>
      </c>
    </row>
    <row r="23" spans="1:7" s="137" customFormat="1" ht="18">
      <c r="A23" s="139">
        <v>2.3</v>
      </c>
      <c r="B23" s="140" t="s">
        <v>82</v>
      </c>
      <c r="C23" s="141">
        <v>4213</v>
      </c>
      <c r="D23" s="136">
        <v>364</v>
      </c>
      <c r="E23" s="136">
        <v>728</v>
      </c>
      <c r="F23" s="136">
        <v>1092</v>
      </c>
      <c r="G23" s="136">
        <v>1456</v>
      </c>
    </row>
    <row r="24" spans="1:10" s="49" customFormat="1" ht="18">
      <c r="A24" s="47">
        <v>2.4</v>
      </c>
      <c r="B24" s="57" t="s">
        <v>83</v>
      </c>
      <c r="C24" s="94">
        <v>4214</v>
      </c>
      <c r="D24" s="45">
        <v>66</v>
      </c>
      <c r="E24" s="45">
        <v>132</v>
      </c>
      <c r="F24" s="45">
        <v>198</v>
      </c>
      <c r="G24" s="45">
        <v>264</v>
      </c>
      <c r="J24" s="138"/>
    </row>
    <row r="25" spans="1:7" s="49" customFormat="1" ht="18">
      <c r="A25" s="47">
        <v>2.5</v>
      </c>
      <c r="B25" s="57" t="s">
        <v>84</v>
      </c>
      <c r="C25" s="94">
        <v>4215</v>
      </c>
      <c r="D25" s="45">
        <v>0</v>
      </c>
      <c r="E25" s="45">
        <v>0</v>
      </c>
      <c r="F25" s="45">
        <v>40</v>
      </c>
      <c r="G25" s="45">
        <v>80</v>
      </c>
    </row>
    <row r="26" spans="1:7" s="40" customFormat="1" ht="18">
      <c r="A26" s="47">
        <v>2.6</v>
      </c>
      <c r="B26" s="57" t="s">
        <v>85</v>
      </c>
      <c r="C26" s="94">
        <v>4216</v>
      </c>
      <c r="D26" s="45">
        <v>30</v>
      </c>
      <c r="E26" s="45">
        <v>60</v>
      </c>
      <c r="F26" s="45">
        <v>90</v>
      </c>
      <c r="G26" s="45">
        <v>120</v>
      </c>
    </row>
    <row r="27" spans="1:7" s="41" customFormat="1" ht="30">
      <c r="A27" s="110">
        <v>3</v>
      </c>
      <c r="B27" s="114" t="s">
        <v>79</v>
      </c>
      <c r="C27" s="112">
        <v>4220</v>
      </c>
      <c r="D27" s="113">
        <f>SUM(D28)</f>
        <v>0</v>
      </c>
      <c r="E27" s="113">
        <f>SUM(E28)</f>
        <v>0</v>
      </c>
      <c r="F27" s="113">
        <f>SUM(F28)</f>
        <v>0</v>
      </c>
      <c r="G27" s="113">
        <f>SUM(G28)</f>
        <v>0</v>
      </c>
    </row>
    <row r="28" spans="1:7" s="40" customFormat="1" ht="18">
      <c r="A28" s="47">
        <v>3.1</v>
      </c>
      <c r="B28" s="56" t="s">
        <v>60</v>
      </c>
      <c r="C28" s="93">
        <v>4221</v>
      </c>
      <c r="D28" s="45"/>
      <c r="E28" s="45"/>
      <c r="F28" s="45"/>
      <c r="G28" s="45"/>
    </row>
    <row r="29" spans="1:7" s="41" customFormat="1" ht="30">
      <c r="A29" s="110">
        <v>4</v>
      </c>
      <c r="B29" s="115" t="s">
        <v>86</v>
      </c>
      <c r="C29" s="112">
        <v>4230</v>
      </c>
      <c r="D29" s="113">
        <f>SUM(D30:D35)</f>
        <v>507.5</v>
      </c>
      <c r="E29" s="113">
        <f>SUM(E30:E35)</f>
        <v>1015</v>
      </c>
      <c r="F29" s="113">
        <f>SUM(F30:F35)</f>
        <v>1522.5</v>
      </c>
      <c r="G29" s="113">
        <f>SUM(G30:G35)</f>
        <v>2030</v>
      </c>
    </row>
    <row r="30" spans="1:7" s="137" customFormat="1" ht="18" customHeight="1">
      <c r="A30" s="133">
        <v>4.1</v>
      </c>
      <c r="B30" s="134" t="s">
        <v>87</v>
      </c>
      <c r="C30" s="135">
        <v>4231</v>
      </c>
      <c r="D30" s="136">
        <v>120</v>
      </c>
      <c r="E30" s="136">
        <v>240</v>
      </c>
      <c r="F30" s="136">
        <v>360</v>
      </c>
      <c r="G30" s="136">
        <v>480</v>
      </c>
    </row>
    <row r="31" spans="1:7" s="40" customFormat="1" ht="18" customHeight="1">
      <c r="A31" s="43">
        <v>4.2</v>
      </c>
      <c r="B31" s="58" t="s">
        <v>88</v>
      </c>
      <c r="C31" s="93">
        <v>4232</v>
      </c>
      <c r="D31" s="45">
        <v>82.5</v>
      </c>
      <c r="E31" s="45">
        <v>165</v>
      </c>
      <c r="F31" s="45">
        <v>247.5</v>
      </c>
      <c r="G31" s="45">
        <v>330</v>
      </c>
    </row>
    <row r="32" spans="1:7" s="40" customFormat="1" ht="30">
      <c r="A32" s="43">
        <v>4.3</v>
      </c>
      <c r="B32" s="58" t="s">
        <v>89</v>
      </c>
      <c r="C32" s="93">
        <v>4233</v>
      </c>
      <c r="D32" s="45"/>
      <c r="E32" s="45"/>
      <c r="F32" s="45"/>
      <c r="G32" s="45"/>
    </row>
    <row r="33" spans="1:7" s="40" customFormat="1" ht="18" customHeight="1">
      <c r="A33" s="43">
        <v>4.4</v>
      </c>
      <c r="B33" s="58" t="s">
        <v>90</v>
      </c>
      <c r="C33" s="93">
        <v>4234</v>
      </c>
      <c r="D33" s="45">
        <v>63.4</v>
      </c>
      <c r="E33" s="45">
        <v>126.8</v>
      </c>
      <c r="F33" s="45">
        <v>190.2</v>
      </c>
      <c r="G33" s="45">
        <v>253.6</v>
      </c>
    </row>
    <row r="34" spans="1:7" s="40" customFormat="1" ht="18" customHeight="1">
      <c r="A34" s="43">
        <v>4.5</v>
      </c>
      <c r="B34" s="58" t="s">
        <v>91</v>
      </c>
      <c r="C34" s="93">
        <v>4236</v>
      </c>
      <c r="D34" s="45"/>
      <c r="E34" s="45"/>
      <c r="F34" s="45"/>
      <c r="G34" s="45"/>
    </row>
    <row r="35" spans="1:7" s="137" customFormat="1" ht="18" customHeight="1">
      <c r="A35" s="133">
        <v>4.6</v>
      </c>
      <c r="B35" s="134" t="s">
        <v>92</v>
      </c>
      <c r="C35" s="135">
        <v>4239</v>
      </c>
      <c r="D35" s="136">
        <v>241.6</v>
      </c>
      <c r="E35" s="136">
        <v>483.2</v>
      </c>
      <c r="F35" s="136">
        <v>724.8</v>
      </c>
      <c r="G35" s="136">
        <v>966.4</v>
      </c>
    </row>
    <row r="36" spans="1:7" s="41" customFormat="1" ht="18" customHeight="1">
      <c r="A36" s="110">
        <v>5</v>
      </c>
      <c r="B36" s="116" t="s">
        <v>93</v>
      </c>
      <c r="C36" s="112">
        <v>4240</v>
      </c>
      <c r="D36" s="113">
        <f>SUM(D37)</f>
        <v>435</v>
      </c>
      <c r="E36" s="113">
        <f>SUM(E37)</f>
        <v>870</v>
      </c>
      <c r="F36" s="113">
        <f>SUM(F37)</f>
        <v>1305</v>
      </c>
      <c r="G36" s="113">
        <f>SUM(G37)</f>
        <v>1740</v>
      </c>
    </row>
    <row r="37" spans="1:7" s="41" customFormat="1" ht="18" customHeight="1">
      <c r="A37" s="52">
        <v>5.1</v>
      </c>
      <c r="B37" s="54" t="s">
        <v>15</v>
      </c>
      <c r="C37" s="92">
        <v>4241</v>
      </c>
      <c r="D37" s="113">
        <f>SUM(D38:D41)</f>
        <v>435</v>
      </c>
      <c r="E37" s="113">
        <f>SUM(E38:E41)</f>
        <v>870</v>
      </c>
      <c r="F37" s="113">
        <f>SUM(F38:F41)</f>
        <v>1305</v>
      </c>
      <c r="G37" s="113">
        <f>SUM(G38:G41)</f>
        <v>1740</v>
      </c>
    </row>
    <row r="38" spans="1:7" s="40" customFormat="1" ht="18" customHeight="1">
      <c r="A38" s="43" t="s">
        <v>71</v>
      </c>
      <c r="B38" s="58" t="s">
        <v>15</v>
      </c>
      <c r="C38" s="93"/>
      <c r="D38" s="45">
        <v>210</v>
      </c>
      <c r="E38" s="45">
        <v>420</v>
      </c>
      <c r="F38" s="45">
        <v>630</v>
      </c>
      <c r="G38" s="45">
        <v>840</v>
      </c>
    </row>
    <row r="39" spans="1:7" s="40" customFormat="1" ht="18" customHeight="1">
      <c r="A39" s="43" t="s">
        <v>72</v>
      </c>
      <c r="B39" s="44" t="s">
        <v>136</v>
      </c>
      <c r="C39" s="93"/>
      <c r="D39" s="45">
        <v>165</v>
      </c>
      <c r="E39" s="45">
        <v>330</v>
      </c>
      <c r="F39" s="45">
        <v>495</v>
      </c>
      <c r="G39" s="45">
        <v>660</v>
      </c>
    </row>
    <row r="40" spans="1:7" s="40" customFormat="1" ht="18" customHeight="1">
      <c r="A40" s="43" t="s">
        <v>73</v>
      </c>
      <c r="B40" s="58" t="s">
        <v>117</v>
      </c>
      <c r="C40" s="93"/>
      <c r="D40" s="45">
        <v>60</v>
      </c>
      <c r="E40" s="45">
        <v>120</v>
      </c>
      <c r="F40" s="45">
        <v>180</v>
      </c>
      <c r="G40" s="45">
        <v>240</v>
      </c>
    </row>
    <row r="41" spans="1:10" s="40" customFormat="1" ht="18" customHeight="1">
      <c r="A41" s="43" t="s">
        <v>74</v>
      </c>
      <c r="B41" s="58"/>
      <c r="C41" s="93"/>
      <c r="D41" s="45"/>
      <c r="E41" s="45"/>
      <c r="F41" s="45"/>
      <c r="G41" s="45"/>
      <c r="J41" s="48"/>
    </row>
    <row r="42" spans="1:7" s="41" customFormat="1" ht="18" customHeight="1">
      <c r="A42" s="110">
        <v>6</v>
      </c>
      <c r="B42" s="116" t="s">
        <v>94</v>
      </c>
      <c r="C42" s="112">
        <v>4250</v>
      </c>
      <c r="D42" s="113">
        <f>SUM(D43:D45)</f>
        <v>90</v>
      </c>
      <c r="E42" s="113">
        <f>SUM(E43:E45)</f>
        <v>180</v>
      </c>
      <c r="F42" s="113">
        <f>SUM(F43:F45)</f>
        <v>270</v>
      </c>
      <c r="G42" s="113">
        <f>SUM(G43:G45)</f>
        <v>350</v>
      </c>
    </row>
    <row r="43" spans="1:7" s="40" customFormat="1" ht="18">
      <c r="A43" s="43">
        <v>6.1</v>
      </c>
      <c r="B43" s="58" t="s">
        <v>62</v>
      </c>
      <c r="C43" s="93">
        <v>4251</v>
      </c>
      <c r="D43" s="45"/>
      <c r="E43" s="45"/>
      <c r="F43" s="45"/>
      <c r="G43" s="45"/>
    </row>
    <row r="44" spans="1:7" s="40" customFormat="1" ht="30">
      <c r="A44" s="43">
        <v>6.2</v>
      </c>
      <c r="B44" s="58" t="s">
        <v>63</v>
      </c>
      <c r="C44" s="93">
        <v>4252</v>
      </c>
      <c r="D44" s="45">
        <v>50</v>
      </c>
      <c r="E44" s="45">
        <v>100</v>
      </c>
      <c r="F44" s="45">
        <v>150</v>
      </c>
      <c r="G44" s="45">
        <v>200</v>
      </c>
    </row>
    <row r="45" spans="1:7" s="40" customFormat="1" ht="30">
      <c r="A45" s="43">
        <v>6.3</v>
      </c>
      <c r="B45" s="58" t="s">
        <v>118</v>
      </c>
      <c r="C45" s="93">
        <v>4253</v>
      </c>
      <c r="D45" s="45">
        <v>40</v>
      </c>
      <c r="E45" s="45">
        <v>80</v>
      </c>
      <c r="F45" s="45">
        <v>120</v>
      </c>
      <c r="G45" s="45">
        <v>150</v>
      </c>
    </row>
    <row r="46" spans="1:7" s="41" customFormat="1" ht="18" customHeight="1">
      <c r="A46" s="110">
        <v>7</v>
      </c>
      <c r="B46" s="116" t="s">
        <v>95</v>
      </c>
      <c r="C46" s="112">
        <v>4260</v>
      </c>
      <c r="D46" s="154">
        <f>SUM(D47:D52)</f>
        <v>1525.1</v>
      </c>
      <c r="E46" s="154">
        <f>SUM(E47:E52)</f>
        <v>3050.3</v>
      </c>
      <c r="F46" s="154">
        <f>SUM(F47:F52)</f>
        <v>4575.4</v>
      </c>
      <c r="G46" s="154">
        <f>SUM(G47:G52)</f>
        <v>6143.1</v>
      </c>
    </row>
    <row r="47" spans="1:7" s="40" customFormat="1" ht="18" customHeight="1">
      <c r="A47" s="43">
        <v>7.1</v>
      </c>
      <c r="B47" s="58" t="s">
        <v>64</v>
      </c>
      <c r="C47" s="93">
        <v>4261</v>
      </c>
      <c r="D47" s="136">
        <v>294.2</v>
      </c>
      <c r="E47" s="136">
        <v>588.5</v>
      </c>
      <c r="F47" s="136">
        <v>882.7</v>
      </c>
      <c r="G47" s="136">
        <v>1177</v>
      </c>
    </row>
    <row r="48" spans="1:7" s="40" customFormat="1" ht="18" customHeight="1">
      <c r="A48" s="43">
        <v>7.2</v>
      </c>
      <c r="B48" s="58" t="s">
        <v>116</v>
      </c>
      <c r="C48" s="93">
        <v>4262</v>
      </c>
      <c r="D48" s="136">
        <v>400</v>
      </c>
      <c r="E48" s="136">
        <v>800</v>
      </c>
      <c r="F48" s="136">
        <v>1200</v>
      </c>
      <c r="G48" s="136">
        <v>1642.5</v>
      </c>
    </row>
    <row r="49" spans="1:7" s="40" customFormat="1" ht="30">
      <c r="A49" s="43">
        <v>7.3</v>
      </c>
      <c r="B49" s="58" t="s">
        <v>65</v>
      </c>
      <c r="C49" s="93">
        <v>4263</v>
      </c>
      <c r="D49" s="45"/>
      <c r="E49" s="45"/>
      <c r="F49" s="45"/>
      <c r="G49" s="45"/>
    </row>
    <row r="50" spans="1:7" s="40" customFormat="1" ht="18" customHeight="1">
      <c r="A50" s="43">
        <v>7.4</v>
      </c>
      <c r="B50" s="58" t="s">
        <v>66</v>
      </c>
      <c r="C50" s="93">
        <v>4266</v>
      </c>
      <c r="D50" s="136">
        <v>793.4</v>
      </c>
      <c r="E50" s="136">
        <v>1586.8</v>
      </c>
      <c r="F50" s="136">
        <v>2380.2</v>
      </c>
      <c r="G50" s="136">
        <v>3173.6</v>
      </c>
    </row>
    <row r="51" spans="1:7" s="40" customFormat="1" ht="18" customHeight="1">
      <c r="A51" s="43">
        <v>7.5</v>
      </c>
      <c r="B51" s="58" t="s">
        <v>75</v>
      </c>
      <c r="C51" s="93">
        <v>4267</v>
      </c>
      <c r="D51" s="45"/>
      <c r="E51" s="45"/>
      <c r="F51" s="45"/>
      <c r="G51" s="45"/>
    </row>
    <row r="52" spans="1:7" s="40" customFormat="1" ht="18" customHeight="1">
      <c r="A52" s="43">
        <v>7.6</v>
      </c>
      <c r="B52" s="58" t="s">
        <v>132</v>
      </c>
      <c r="C52" s="93"/>
      <c r="D52" s="45">
        <v>37.5</v>
      </c>
      <c r="E52" s="45">
        <v>75</v>
      </c>
      <c r="F52" s="45">
        <v>112.5</v>
      </c>
      <c r="G52" s="45">
        <v>150</v>
      </c>
    </row>
    <row r="53" spans="1:7" s="41" customFormat="1" ht="18" customHeight="1">
      <c r="A53" s="110">
        <v>8</v>
      </c>
      <c r="B53" s="116" t="s">
        <v>96</v>
      </c>
      <c r="C53" s="112">
        <v>4820</v>
      </c>
      <c r="D53" s="113">
        <f>SUM(D54:D57)</f>
        <v>110</v>
      </c>
      <c r="E53" s="113">
        <f>SUM(E54:E57)</f>
        <v>196.8</v>
      </c>
      <c r="F53" s="113">
        <f>SUM(F54:F57)</f>
        <v>330</v>
      </c>
      <c r="G53" s="113">
        <f>SUM(G54:G57)</f>
        <v>524.9</v>
      </c>
    </row>
    <row r="54" spans="1:7" s="137" customFormat="1" ht="18" customHeight="1">
      <c r="A54" s="165">
        <v>8.1</v>
      </c>
      <c r="B54" s="142" t="s">
        <v>11</v>
      </c>
      <c r="C54" s="135">
        <v>4822</v>
      </c>
      <c r="D54" s="136"/>
      <c r="E54" s="136"/>
      <c r="F54" s="136"/>
      <c r="G54" s="136">
        <v>31.2</v>
      </c>
    </row>
    <row r="55" spans="1:7" s="137" customFormat="1" ht="18" customHeight="1">
      <c r="A55" s="165">
        <v>8.2</v>
      </c>
      <c r="B55" s="142" t="s">
        <v>16</v>
      </c>
      <c r="C55" s="135">
        <v>4822</v>
      </c>
      <c r="D55" s="136">
        <v>60</v>
      </c>
      <c r="E55" s="136">
        <v>120</v>
      </c>
      <c r="F55" s="136">
        <v>180</v>
      </c>
      <c r="G55" s="136">
        <v>240</v>
      </c>
    </row>
    <row r="56" spans="1:7" s="40" customFormat="1" ht="18" customHeight="1">
      <c r="A56" s="166">
        <v>8.3</v>
      </c>
      <c r="B56" s="59" t="s">
        <v>129</v>
      </c>
      <c r="C56" s="93">
        <v>4822</v>
      </c>
      <c r="D56" s="136"/>
      <c r="E56" s="136">
        <v>26.8</v>
      </c>
      <c r="F56" s="136"/>
      <c r="G56" s="136">
        <v>53.7</v>
      </c>
    </row>
    <row r="57" spans="1:7" s="40" customFormat="1" ht="18" customHeight="1">
      <c r="A57" s="166">
        <v>8.4</v>
      </c>
      <c r="B57" s="59" t="s">
        <v>22</v>
      </c>
      <c r="C57" s="93">
        <v>4823</v>
      </c>
      <c r="D57" s="45">
        <v>50</v>
      </c>
      <c r="E57" s="45">
        <v>50</v>
      </c>
      <c r="F57" s="45">
        <v>150</v>
      </c>
      <c r="G57" s="45">
        <v>200</v>
      </c>
    </row>
    <row r="58" spans="1:9" s="137" customFormat="1" ht="18" customHeight="1">
      <c r="A58" s="167">
        <v>9</v>
      </c>
      <c r="B58" s="144" t="s">
        <v>12</v>
      </c>
      <c r="C58" s="145"/>
      <c r="D58" s="146"/>
      <c r="E58" s="146"/>
      <c r="F58" s="146"/>
      <c r="G58" s="146"/>
      <c r="I58" s="147"/>
    </row>
    <row r="59" spans="1:7" s="40" customFormat="1" ht="18" customHeight="1">
      <c r="A59" s="168">
        <v>10</v>
      </c>
      <c r="B59" s="122" t="s">
        <v>137</v>
      </c>
      <c r="C59" s="124">
        <v>4861</v>
      </c>
      <c r="D59" s="121">
        <v>135</v>
      </c>
      <c r="E59" s="121">
        <v>270</v>
      </c>
      <c r="F59" s="121">
        <v>405</v>
      </c>
      <c r="G59" s="121">
        <v>540</v>
      </c>
    </row>
    <row r="60" spans="1:7" s="41" customFormat="1" ht="28.5" customHeight="1">
      <c r="A60" s="164" t="s">
        <v>18</v>
      </c>
      <c r="B60" s="55" t="s">
        <v>97</v>
      </c>
      <c r="C60" s="91">
        <v>5000</v>
      </c>
      <c r="D60" s="153">
        <f>D61+D66+D67+D68+D69+D70+D71</f>
        <v>900</v>
      </c>
      <c r="E60" s="153">
        <f>E61+E66+E67+E68+E69+E70+E71</f>
        <v>1540</v>
      </c>
      <c r="F60" s="153">
        <f>F61+F66+F67+F68+F69+F70+F71</f>
        <v>2040</v>
      </c>
      <c r="G60" s="153">
        <f>G61+G66+G67+G68+G69+G70+G71</f>
        <v>2703</v>
      </c>
    </row>
    <row r="61" spans="1:7" s="41" customFormat="1" ht="30">
      <c r="A61" s="110">
        <v>1</v>
      </c>
      <c r="B61" s="125" t="s">
        <v>101</v>
      </c>
      <c r="C61" s="112">
        <v>5120</v>
      </c>
      <c r="D61" s="113">
        <f>SUM(D62:D65)</f>
        <v>900</v>
      </c>
      <c r="E61" s="113">
        <f>SUM(E62:E65)</f>
        <v>1540</v>
      </c>
      <c r="F61" s="113">
        <f>SUM(F62:F65)</f>
        <v>2040</v>
      </c>
      <c r="G61" s="113">
        <f>SUM(G62:G65)</f>
        <v>2703</v>
      </c>
    </row>
    <row r="62" spans="1:7" s="40" customFormat="1" ht="18" customHeight="1">
      <c r="A62" s="166">
        <v>1.1</v>
      </c>
      <c r="B62" s="50" t="s">
        <v>70</v>
      </c>
      <c r="C62" s="93">
        <v>5122</v>
      </c>
      <c r="D62" s="136">
        <v>400</v>
      </c>
      <c r="E62" s="136">
        <v>540</v>
      </c>
      <c r="F62" s="136">
        <v>540</v>
      </c>
      <c r="G62" s="136">
        <v>540</v>
      </c>
    </row>
    <row r="63" spans="1:7" s="40" customFormat="1" ht="18" customHeight="1">
      <c r="A63" s="166">
        <v>1.2</v>
      </c>
      <c r="B63" s="50" t="s">
        <v>131</v>
      </c>
      <c r="C63" s="93">
        <v>5129</v>
      </c>
      <c r="D63" s="45">
        <v>500</v>
      </c>
      <c r="E63" s="45">
        <v>1000</v>
      </c>
      <c r="F63" s="45">
        <v>1500</v>
      </c>
      <c r="G63" s="45">
        <v>2163</v>
      </c>
    </row>
    <row r="64" spans="1:7" s="40" customFormat="1" ht="18" customHeight="1">
      <c r="A64" s="166">
        <v>1.3</v>
      </c>
      <c r="B64" s="50"/>
      <c r="C64" s="93"/>
      <c r="D64" s="45"/>
      <c r="E64" s="45"/>
      <c r="F64" s="45"/>
      <c r="G64" s="45"/>
    </row>
    <row r="65" spans="1:7" s="40" customFormat="1" ht="18" customHeight="1">
      <c r="A65" s="166">
        <v>1.4</v>
      </c>
      <c r="B65" s="50"/>
      <c r="C65" s="93"/>
      <c r="D65" s="45"/>
      <c r="E65" s="45"/>
      <c r="F65" s="45"/>
      <c r="G65" s="45"/>
    </row>
    <row r="66" spans="1:13" s="40" customFormat="1" ht="18">
      <c r="A66" s="168">
        <v>2</v>
      </c>
      <c r="B66" s="169" t="s">
        <v>68</v>
      </c>
      <c r="C66" s="124">
        <v>5111</v>
      </c>
      <c r="D66" s="121"/>
      <c r="E66" s="121"/>
      <c r="F66" s="121"/>
      <c r="G66" s="121"/>
      <c r="M66" s="48"/>
    </row>
    <row r="67" spans="1:7" s="40" customFormat="1" ht="18">
      <c r="A67" s="168">
        <v>3</v>
      </c>
      <c r="B67" s="169" t="s">
        <v>69</v>
      </c>
      <c r="C67" s="124">
        <v>5112</v>
      </c>
      <c r="D67" s="121"/>
      <c r="E67" s="121"/>
      <c r="F67" s="121"/>
      <c r="G67" s="121"/>
    </row>
    <row r="68" spans="1:7" s="40" customFormat="1" ht="18">
      <c r="A68" s="168">
        <v>4</v>
      </c>
      <c r="B68" s="169" t="s">
        <v>99</v>
      </c>
      <c r="C68" s="124">
        <v>5113</v>
      </c>
      <c r="D68" s="121"/>
      <c r="E68" s="121"/>
      <c r="F68" s="121"/>
      <c r="G68" s="121"/>
    </row>
    <row r="69" spans="1:7" s="40" customFormat="1" ht="18" customHeight="1">
      <c r="A69" s="170">
        <v>5</v>
      </c>
      <c r="B69" s="169" t="s">
        <v>100</v>
      </c>
      <c r="C69" s="124">
        <v>5132</v>
      </c>
      <c r="D69" s="121"/>
      <c r="E69" s="121"/>
      <c r="F69" s="121"/>
      <c r="G69" s="121"/>
    </row>
    <row r="70" spans="1:7" s="40" customFormat="1" ht="18" customHeight="1">
      <c r="A70" s="170">
        <v>6</v>
      </c>
      <c r="B70" s="169"/>
      <c r="C70" s="124"/>
      <c r="D70" s="121"/>
      <c r="E70" s="121"/>
      <c r="F70" s="121"/>
      <c r="G70" s="121"/>
    </row>
    <row r="71" spans="1:7" s="40" customFormat="1" ht="18" customHeight="1">
      <c r="A71" s="170">
        <v>7</v>
      </c>
      <c r="B71" s="169" t="s">
        <v>61</v>
      </c>
      <c r="C71" s="124">
        <v>5134</v>
      </c>
      <c r="D71" s="121"/>
      <c r="E71" s="121"/>
      <c r="F71" s="121"/>
      <c r="G71" s="121"/>
    </row>
    <row r="72" spans="1:7" s="41" customFormat="1" ht="36">
      <c r="A72" s="163" t="s">
        <v>10</v>
      </c>
      <c r="B72" s="51" t="s">
        <v>13</v>
      </c>
      <c r="C72" s="91"/>
      <c r="D72" s="153">
        <f>D7-D15</f>
        <v>1760.9000000000015</v>
      </c>
      <c r="E72" s="153">
        <f>E7-E15</f>
        <v>1331.8999999999942</v>
      </c>
      <c r="F72" s="153">
        <f>F7-F15</f>
        <v>806.6000000000058</v>
      </c>
      <c r="G72" s="153">
        <f>G7-G15</f>
        <v>142.09999999999127</v>
      </c>
    </row>
    <row r="73" spans="1:3" s="3" customFormat="1" ht="19.5" customHeight="1">
      <c r="A73" s="7"/>
      <c r="C73" s="95"/>
    </row>
    <row r="74" spans="1:6" s="6" customFormat="1" ht="25.5" customHeight="1">
      <c r="A74" s="8"/>
      <c r="B74" s="157" t="s">
        <v>134</v>
      </c>
      <c r="C74" s="149"/>
      <c r="D74" s="181" t="s">
        <v>135</v>
      </c>
      <c r="E74" s="181"/>
      <c r="F74" s="181"/>
    </row>
    <row r="75" spans="1:6" s="6" customFormat="1" ht="12.75" customHeight="1">
      <c r="A75" s="8"/>
      <c r="C75" s="96"/>
      <c r="D75" s="2"/>
      <c r="E75" s="182"/>
      <c r="F75" s="182"/>
    </row>
    <row r="76" spans="1:6" s="6" customFormat="1" ht="8.25" customHeight="1">
      <c r="A76" s="8"/>
      <c r="C76" s="96"/>
      <c r="D76" s="2"/>
      <c r="E76" s="68"/>
      <c r="F76" s="69"/>
    </row>
    <row r="77" spans="1:6" s="6" customFormat="1" ht="13.5" customHeight="1">
      <c r="A77" s="8"/>
      <c r="B77" s="70"/>
      <c r="C77" s="97"/>
      <c r="D77" s="9"/>
      <c r="E77" s="182"/>
      <c r="F77" s="182"/>
    </row>
    <row r="78" spans="1:7" s="40" customFormat="1" ht="18">
      <c r="A78" s="105"/>
      <c r="B78" s="106"/>
      <c r="C78" s="107"/>
      <c r="D78" s="108"/>
      <c r="E78" s="108"/>
      <c r="F78" s="108"/>
      <c r="G78" s="108"/>
    </row>
  </sheetData>
  <sheetProtection/>
  <mergeCells count="7">
    <mergeCell ref="A1:G1"/>
    <mergeCell ref="D74:F74"/>
    <mergeCell ref="E75:F75"/>
    <mergeCell ref="E77:F77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73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40">
      <selection activeCell="E7" sqref="E7"/>
    </sheetView>
  </sheetViews>
  <sheetFormatPr defaultColWidth="4.8515625" defaultRowHeight="12.75"/>
  <cols>
    <col min="1" max="1" width="7.00390625" style="39" customWidth="1"/>
    <col min="2" max="2" width="59.00390625" style="39" customWidth="1"/>
    <col min="3" max="3" width="8.140625" style="39" customWidth="1"/>
    <col min="4" max="4" width="14.28125" style="39" bestFit="1" customWidth="1"/>
    <col min="5" max="5" width="17.7109375" style="39" bestFit="1" customWidth="1"/>
    <col min="6" max="6" width="15.28125" style="39" customWidth="1"/>
    <col min="7" max="255" width="9.140625" style="39" customWidth="1"/>
    <col min="256" max="16384" width="4.8515625" style="39" customWidth="1"/>
  </cols>
  <sheetData>
    <row r="1" spans="3:6" ht="60" customHeight="1">
      <c r="C1" s="188" t="s">
        <v>154</v>
      </c>
      <c r="D1" s="188"/>
      <c r="E1" s="188"/>
      <c r="F1" s="188"/>
    </row>
    <row r="3" spans="1:6" ht="20.25" customHeight="1">
      <c r="A3" s="183" t="s">
        <v>49</v>
      </c>
      <c r="B3" s="183"/>
      <c r="C3" s="183"/>
      <c r="D3" s="183"/>
      <c r="E3" s="183"/>
      <c r="F3" s="183"/>
    </row>
    <row r="4" spans="1:6" s="40" customFormat="1" ht="24.75" customHeight="1">
      <c r="A4" s="184" t="s">
        <v>133</v>
      </c>
      <c r="B4" s="184"/>
      <c r="C4" s="184"/>
      <c r="D4" s="184"/>
      <c r="E4" s="184"/>
      <c r="F4" s="184"/>
    </row>
    <row r="5" spans="1:8" ht="51.75" customHeight="1">
      <c r="A5" s="189" t="s">
        <v>150</v>
      </c>
      <c r="B5" s="190"/>
      <c r="C5" s="190"/>
      <c r="D5" s="190"/>
      <c r="E5" s="190"/>
      <c r="F5" s="190"/>
      <c r="G5" s="42"/>
      <c r="H5" s="42"/>
    </row>
    <row r="6" spans="1:6" s="40" customFormat="1" ht="17.25" customHeight="1">
      <c r="A6" s="98"/>
      <c r="B6" s="98"/>
      <c r="C6" s="48"/>
      <c r="D6" s="48"/>
      <c r="E6" s="48"/>
      <c r="F6" s="99" t="s">
        <v>0</v>
      </c>
    </row>
    <row r="7" spans="1:6" s="40" customFormat="1" ht="40.5">
      <c r="A7" s="100"/>
      <c r="B7" s="101" t="s">
        <v>9</v>
      </c>
      <c r="C7" s="158" t="s">
        <v>54</v>
      </c>
      <c r="D7" s="102" t="s">
        <v>151</v>
      </c>
      <c r="E7" s="102" t="s">
        <v>152</v>
      </c>
      <c r="F7" s="171" t="s">
        <v>56</v>
      </c>
    </row>
    <row r="8" spans="1:6" s="40" customFormat="1" ht="18">
      <c r="A8" s="88" t="s">
        <v>5</v>
      </c>
      <c r="B8" s="51" t="s">
        <v>109</v>
      </c>
      <c r="C8" s="156"/>
      <c r="D8" s="156">
        <v>99758.9</v>
      </c>
      <c r="E8" s="156">
        <v>82392</v>
      </c>
      <c r="F8" s="153">
        <f>E8/D8*100</f>
        <v>82.59112720769777</v>
      </c>
    </row>
    <row r="9" spans="1:6" s="41" customFormat="1" ht="27">
      <c r="A9" s="86">
        <v>1.1</v>
      </c>
      <c r="B9" s="132" t="s">
        <v>112</v>
      </c>
      <c r="C9" s="160"/>
      <c r="D9" s="160">
        <v>975.3</v>
      </c>
      <c r="E9" s="160">
        <v>975.3</v>
      </c>
      <c r="F9" s="160">
        <f>E9/D9*100</f>
        <v>100</v>
      </c>
    </row>
    <row r="10" spans="1:6" s="41" customFormat="1" ht="17.25" customHeight="1">
      <c r="A10" s="90">
        <v>1.2</v>
      </c>
      <c r="B10" s="131" t="s">
        <v>102</v>
      </c>
      <c r="C10" s="154"/>
      <c r="D10" s="154">
        <v>95174.2</v>
      </c>
      <c r="E10" s="154">
        <v>81278</v>
      </c>
      <c r="F10" s="153">
        <f aca="true" t="shared" si="0" ref="F10:F15">E10/D10*100</f>
        <v>85.39919431946893</v>
      </c>
    </row>
    <row r="11" spans="1:6" s="40" customFormat="1" ht="27">
      <c r="A11" s="86" t="s">
        <v>103</v>
      </c>
      <c r="B11" s="132" t="s">
        <v>108</v>
      </c>
      <c r="C11" s="45"/>
      <c r="D11" s="45">
        <v>92875.2</v>
      </c>
      <c r="E11" s="45">
        <v>78438</v>
      </c>
      <c r="F11" s="160">
        <f t="shared" si="0"/>
        <v>84.45526900615019</v>
      </c>
    </row>
    <row r="12" spans="1:6" s="40" customFormat="1" ht="17.25" customHeight="1">
      <c r="A12" s="85" t="s">
        <v>104</v>
      </c>
      <c r="B12" s="87" t="s">
        <v>6</v>
      </c>
      <c r="C12" s="45"/>
      <c r="D12" s="45">
        <v>1491.2</v>
      </c>
      <c r="E12" s="45">
        <v>2000</v>
      </c>
      <c r="F12" s="160">
        <f>E12/D12*100</f>
        <v>134.12017167381973</v>
      </c>
    </row>
    <row r="13" spans="1:6" s="40" customFormat="1" ht="17.25" customHeight="1">
      <c r="A13" s="85" t="s">
        <v>105</v>
      </c>
      <c r="B13" s="87" t="s">
        <v>106</v>
      </c>
      <c r="C13" s="45"/>
      <c r="D13" s="45">
        <v>807.8</v>
      </c>
      <c r="E13" s="45">
        <v>840</v>
      </c>
      <c r="F13" s="160">
        <f t="shared" si="0"/>
        <v>103.98613518197575</v>
      </c>
    </row>
    <row r="14" spans="1:6" s="40" customFormat="1" ht="17.25" customHeight="1">
      <c r="A14" s="90">
        <v>1.3</v>
      </c>
      <c r="B14" s="89" t="s">
        <v>55</v>
      </c>
      <c r="C14" s="155"/>
      <c r="D14" s="155">
        <v>3609.4</v>
      </c>
      <c r="E14" s="155">
        <v>138.7</v>
      </c>
      <c r="F14" s="153">
        <f t="shared" si="0"/>
        <v>3.842743946362276</v>
      </c>
    </row>
    <row r="15" spans="1:7" s="46" customFormat="1" ht="17.25" customHeight="1">
      <c r="A15" s="85" t="s">
        <v>107</v>
      </c>
      <c r="B15" s="87" t="s">
        <v>115</v>
      </c>
      <c r="C15" s="172"/>
      <c r="D15" s="172">
        <v>138.7</v>
      </c>
      <c r="E15" s="172">
        <v>138.7</v>
      </c>
      <c r="F15" s="160">
        <f t="shared" si="0"/>
        <v>100</v>
      </c>
      <c r="G15" s="41"/>
    </row>
    <row r="16" spans="1:10" s="41" customFormat="1" ht="39.75" customHeight="1">
      <c r="A16" s="163" t="s">
        <v>7</v>
      </c>
      <c r="B16" s="51" t="s">
        <v>53</v>
      </c>
      <c r="C16" s="153"/>
      <c r="D16" s="153">
        <v>99168.20000000001</v>
      </c>
      <c r="E16" s="153">
        <v>86002.99999999999</v>
      </c>
      <c r="F16" s="153">
        <f>E16/D16*100</f>
        <v>86.72437333742063</v>
      </c>
      <c r="H16" s="127"/>
      <c r="I16" s="127"/>
      <c r="J16" s="127"/>
    </row>
    <row r="17" spans="1:6" s="41" customFormat="1" ht="28.5" customHeight="1">
      <c r="A17" s="164" t="s">
        <v>17</v>
      </c>
      <c r="B17" s="51" t="s">
        <v>19</v>
      </c>
      <c r="C17" s="153"/>
      <c r="D17" s="153">
        <v>99168.20000000001</v>
      </c>
      <c r="E17" s="153">
        <v>85146.99999999999</v>
      </c>
      <c r="F17" s="153">
        <f aca="true" t="shared" si="1" ref="F17:F64">E17/D17*100</f>
        <v>85.86119340675738</v>
      </c>
    </row>
    <row r="18" spans="1:6" s="41" customFormat="1" ht="18" customHeight="1">
      <c r="A18" s="117">
        <v>1</v>
      </c>
      <c r="B18" s="118" t="s">
        <v>8</v>
      </c>
      <c r="C18" s="119"/>
      <c r="D18" s="154">
        <v>79483.3</v>
      </c>
      <c r="E18" s="154">
        <v>67670.7</v>
      </c>
      <c r="F18" s="126">
        <f t="shared" si="1"/>
        <v>85.13826174806532</v>
      </c>
    </row>
    <row r="19" spans="1:6" s="40" customFormat="1" ht="18" customHeight="1">
      <c r="A19" s="47">
        <v>1.1</v>
      </c>
      <c r="B19" s="56" t="s">
        <v>77</v>
      </c>
      <c r="C19" s="93">
        <v>4111</v>
      </c>
      <c r="D19" s="45">
        <v>79069.7</v>
      </c>
      <c r="E19" s="45">
        <v>67150.7</v>
      </c>
      <c r="F19" s="173">
        <f t="shared" si="1"/>
        <v>84.92595773096394</v>
      </c>
    </row>
    <row r="20" spans="1:6" s="40" customFormat="1" ht="18" customHeight="1">
      <c r="A20" s="47">
        <v>1.2</v>
      </c>
      <c r="B20" s="143" t="s">
        <v>121</v>
      </c>
      <c r="C20" s="93">
        <v>4112</v>
      </c>
      <c r="D20" s="45">
        <v>413.6</v>
      </c>
      <c r="E20" s="45">
        <v>520</v>
      </c>
      <c r="F20" s="173">
        <f t="shared" si="1"/>
        <v>125.72533849129593</v>
      </c>
    </row>
    <row r="21" spans="1:8" s="41" customFormat="1" ht="18" customHeight="1">
      <c r="A21" s="117">
        <v>2</v>
      </c>
      <c r="B21" s="118" t="s">
        <v>78</v>
      </c>
      <c r="C21" s="119">
        <v>4210</v>
      </c>
      <c r="D21" s="154">
        <v>2603.7999999999997</v>
      </c>
      <c r="E21" s="154">
        <v>3073</v>
      </c>
      <c r="F21" s="126">
        <f t="shared" si="1"/>
        <v>118.0198171902604</v>
      </c>
      <c r="H21" s="127"/>
    </row>
    <row r="22" spans="1:8" s="40" customFormat="1" ht="18" customHeight="1">
      <c r="A22" s="47">
        <v>2.1</v>
      </c>
      <c r="B22" s="56" t="s">
        <v>80</v>
      </c>
      <c r="C22" s="93">
        <v>4211</v>
      </c>
      <c r="D22" s="45">
        <v>96</v>
      </c>
      <c r="E22" s="45">
        <v>96</v>
      </c>
      <c r="F22" s="173">
        <f t="shared" si="1"/>
        <v>100</v>
      </c>
      <c r="H22" s="48"/>
    </row>
    <row r="23" spans="1:6" s="40" customFormat="1" ht="18" customHeight="1">
      <c r="A23" s="47">
        <v>2.2</v>
      </c>
      <c r="B23" s="57" t="s">
        <v>81</v>
      </c>
      <c r="C23" s="94">
        <v>4212</v>
      </c>
      <c r="D23" s="45">
        <v>523.1</v>
      </c>
      <c r="E23" s="45">
        <v>570</v>
      </c>
      <c r="F23" s="173">
        <f t="shared" si="1"/>
        <v>108.96578092142992</v>
      </c>
    </row>
    <row r="24" spans="1:6" s="40" customFormat="1" ht="18" customHeight="1">
      <c r="A24" s="47">
        <v>2.3</v>
      </c>
      <c r="B24" s="57" t="s">
        <v>82</v>
      </c>
      <c r="C24" s="94">
        <v>4213</v>
      </c>
      <c r="D24" s="45">
        <v>1245.1</v>
      </c>
      <c r="E24" s="45">
        <v>1612</v>
      </c>
      <c r="F24" s="173">
        <f t="shared" si="1"/>
        <v>129.46751264958638</v>
      </c>
    </row>
    <row r="25" spans="1:6" s="40" customFormat="1" ht="16.5" customHeight="1">
      <c r="A25" s="47">
        <v>2.4</v>
      </c>
      <c r="B25" s="57" t="s">
        <v>83</v>
      </c>
      <c r="C25" s="94">
        <v>4214</v>
      </c>
      <c r="D25" s="136">
        <v>245.7</v>
      </c>
      <c r="E25" s="45">
        <v>240</v>
      </c>
      <c r="F25" s="173">
        <f t="shared" si="1"/>
        <v>97.68009768009769</v>
      </c>
    </row>
    <row r="26" spans="1:6" s="40" customFormat="1" ht="18">
      <c r="A26" s="47">
        <v>2.5</v>
      </c>
      <c r="B26" s="57" t="s">
        <v>84</v>
      </c>
      <c r="C26" s="94">
        <v>4215</v>
      </c>
      <c r="D26" s="45">
        <v>49.4</v>
      </c>
      <c r="E26" s="45">
        <v>75</v>
      </c>
      <c r="F26" s="173">
        <f t="shared" si="1"/>
        <v>151.82186234817814</v>
      </c>
    </row>
    <row r="27" spans="1:6" s="40" customFormat="1" ht="18">
      <c r="A27" s="47">
        <v>2.6</v>
      </c>
      <c r="B27" s="57" t="s">
        <v>85</v>
      </c>
      <c r="C27" s="94">
        <v>4216</v>
      </c>
      <c r="D27" s="136">
        <v>444.5</v>
      </c>
      <c r="E27" s="45">
        <v>480</v>
      </c>
      <c r="F27" s="173">
        <f t="shared" si="1"/>
        <v>107.98650168728909</v>
      </c>
    </row>
    <row r="28" spans="1:6" s="128" customFormat="1" ht="30">
      <c r="A28" s="117">
        <v>3</v>
      </c>
      <c r="B28" s="120" t="s">
        <v>79</v>
      </c>
      <c r="C28" s="119">
        <v>4220</v>
      </c>
      <c r="D28" s="154">
        <v>0</v>
      </c>
      <c r="E28" s="154">
        <v>0</v>
      </c>
      <c r="F28" s="126"/>
    </row>
    <row r="29" spans="1:6" s="40" customFormat="1" ht="18">
      <c r="A29" s="47">
        <v>3.1</v>
      </c>
      <c r="B29" s="56" t="s">
        <v>60</v>
      </c>
      <c r="C29" s="93">
        <v>4221</v>
      </c>
      <c r="D29" s="45"/>
      <c r="E29" s="45"/>
      <c r="F29" s="173"/>
    </row>
    <row r="30" spans="1:6" s="41" customFormat="1" ht="30">
      <c r="A30" s="117">
        <v>4</v>
      </c>
      <c r="B30" s="120" t="s">
        <v>86</v>
      </c>
      <c r="C30" s="119">
        <v>4230</v>
      </c>
      <c r="D30" s="154">
        <v>4397.700000000001</v>
      </c>
      <c r="E30" s="154">
        <v>3204.2</v>
      </c>
      <c r="F30" s="126">
        <f t="shared" si="1"/>
        <v>72.86081360711279</v>
      </c>
    </row>
    <row r="31" spans="1:6" s="40" customFormat="1" ht="18" customHeight="1">
      <c r="A31" s="43">
        <v>4.1</v>
      </c>
      <c r="B31" s="58" t="s">
        <v>87</v>
      </c>
      <c r="C31" s="93">
        <v>4231</v>
      </c>
      <c r="D31" s="136">
        <v>300.3</v>
      </c>
      <c r="E31" s="45">
        <v>428.6</v>
      </c>
      <c r="F31" s="173">
        <f t="shared" si="1"/>
        <v>142.72394272394274</v>
      </c>
    </row>
    <row r="32" spans="1:6" s="40" customFormat="1" ht="18" customHeight="1">
      <c r="A32" s="43">
        <v>4.2</v>
      </c>
      <c r="B32" s="58" t="s">
        <v>88</v>
      </c>
      <c r="C32" s="93">
        <v>4232</v>
      </c>
      <c r="D32" s="136">
        <v>355.9</v>
      </c>
      <c r="E32" s="45">
        <v>330</v>
      </c>
      <c r="F32" s="173">
        <f t="shared" si="1"/>
        <v>92.72267490868222</v>
      </c>
    </row>
    <row r="33" spans="1:6" s="40" customFormat="1" ht="29.25" customHeight="1">
      <c r="A33" s="43">
        <v>4.3</v>
      </c>
      <c r="B33" s="58" t="s">
        <v>89</v>
      </c>
      <c r="C33" s="93">
        <v>4233</v>
      </c>
      <c r="D33" s="136"/>
      <c r="E33" s="45"/>
      <c r="F33" s="173"/>
    </row>
    <row r="34" spans="1:6" s="40" customFormat="1" ht="18" customHeight="1">
      <c r="A34" s="43">
        <v>4.4</v>
      </c>
      <c r="B34" s="58" t="s">
        <v>90</v>
      </c>
      <c r="C34" s="93">
        <v>4234</v>
      </c>
      <c r="D34" s="136">
        <v>230.2</v>
      </c>
      <c r="E34" s="45">
        <v>300</v>
      </c>
      <c r="F34" s="173">
        <f t="shared" si="1"/>
        <v>130.32145960034754</v>
      </c>
    </row>
    <row r="35" spans="1:6" s="40" customFormat="1" ht="18" customHeight="1">
      <c r="A35" s="43">
        <v>4.5</v>
      </c>
      <c r="B35" s="58" t="s">
        <v>91</v>
      </c>
      <c r="C35" s="93">
        <v>4236</v>
      </c>
      <c r="D35" s="136"/>
      <c r="E35" s="45"/>
      <c r="F35" s="173"/>
    </row>
    <row r="36" spans="1:6" s="40" customFormat="1" ht="18" customHeight="1">
      <c r="A36" s="43">
        <v>4.6</v>
      </c>
      <c r="B36" s="58" t="s">
        <v>92</v>
      </c>
      <c r="C36" s="93">
        <v>4239</v>
      </c>
      <c r="D36" s="136">
        <v>3511.3</v>
      </c>
      <c r="E36" s="45">
        <v>2145.6</v>
      </c>
      <c r="F36" s="173">
        <f t="shared" si="1"/>
        <v>61.105573434340556</v>
      </c>
    </row>
    <row r="37" spans="1:6" s="41" customFormat="1" ht="18" customHeight="1">
      <c r="A37" s="117">
        <v>5</v>
      </c>
      <c r="B37" s="120" t="s">
        <v>93</v>
      </c>
      <c r="C37" s="119">
        <v>4240</v>
      </c>
      <c r="D37" s="154">
        <v>1100</v>
      </c>
      <c r="E37" s="154">
        <v>960</v>
      </c>
      <c r="F37" s="126">
        <f t="shared" si="1"/>
        <v>87.27272727272727</v>
      </c>
    </row>
    <row r="38" spans="1:6" s="41" customFormat="1" ht="18" customHeight="1">
      <c r="A38" s="52">
        <v>5.1</v>
      </c>
      <c r="B38" s="54" t="s">
        <v>15</v>
      </c>
      <c r="C38" s="92">
        <v>4241</v>
      </c>
      <c r="D38" s="154">
        <v>1100</v>
      </c>
      <c r="E38" s="154">
        <v>960</v>
      </c>
      <c r="F38" s="153">
        <f t="shared" si="1"/>
        <v>87.27272727272727</v>
      </c>
    </row>
    <row r="39" spans="1:6" s="40" customFormat="1" ht="18" customHeight="1">
      <c r="A39" s="43" t="s">
        <v>71</v>
      </c>
      <c r="B39" s="58" t="s">
        <v>15</v>
      </c>
      <c r="C39" s="93"/>
      <c r="D39" s="45">
        <v>480</v>
      </c>
      <c r="E39" s="45">
        <v>480</v>
      </c>
      <c r="F39" s="173">
        <f t="shared" si="1"/>
        <v>100</v>
      </c>
    </row>
    <row r="40" spans="1:6" s="40" customFormat="1" ht="18" customHeight="1">
      <c r="A40" s="43" t="s">
        <v>72</v>
      </c>
      <c r="B40" s="44" t="s">
        <v>21</v>
      </c>
      <c r="C40" s="93"/>
      <c r="D40" s="45"/>
      <c r="E40" s="45"/>
      <c r="F40" s="173"/>
    </row>
    <row r="41" spans="1:6" s="40" customFormat="1" ht="18" customHeight="1">
      <c r="A41" s="43" t="s">
        <v>73</v>
      </c>
      <c r="B41" s="58" t="s">
        <v>117</v>
      </c>
      <c r="C41" s="93"/>
      <c r="D41" s="45">
        <v>480</v>
      </c>
      <c r="E41" s="45">
        <v>480</v>
      </c>
      <c r="F41" s="173">
        <f t="shared" si="1"/>
        <v>100</v>
      </c>
    </row>
    <row r="42" spans="1:6" s="40" customFormat="1" ht="18" customHeight="1">
      <c r="A42" s="43" t="s">
        <v>74</v>
      </c>
      <c r="B42" s="40" t="s">
        <v>140</v>
      </c>
      <c r="C42" s="93"/>
      <c r="D42" s="45">
        <v>140</v>
      </c>
      <c r="E42" s="45"/>
      <c r="F42" s="173">
        <f t="shared" si="1"/>
        <v>0</v>
      </c>
    </row>
    <row r="43" spans="1:6" s="41" customFormat="1" ht="18" customHeight="1">
      <c r="A43" s="117">
        <v>6</v>
      </c>
      <c r="B43" s="120" t="s">
        <v>94</v>
      </c>
      <c r="C43" s="119">
        <v>4250</v>
      </c>
      <c r="D43" s="154">
        <v>330.6</v>
      </c>
      <c r="E43" s="154">
        <v>890</v>
      </c>
      <c r="F43" s="126">
        <f t="shared" si="1"/>
        <v>269.2075015124017</v>
      </c>
    </row>
    <row r="44" spans="1:6" s="40" customFormat="1" ht="18" customHeight="1">
      <c r="A44" s="43">
        <v>6.1</v>
      </c>
      <c r="B44" s="58" t="s">
        <v>62</v>
      </c>
      <c r="C44" s="93">
        <v>4251</v>
      </c>
      <c r="D44" s="136"/>
      <c r="E44" s="45">
        <v>250</v>
      </c>
      <c r="F44" s="173"/>
    </row>
    <row r="45" spans="1:6" s="40" customFormat="1" ht="30">
      <c r="A45" s="43">
        <v>6.2</v>
      </c>
      <c r="B45" s="58" t="s">
        <v>63</v>
      </c>
      <c r="C45" s="93">
        <v>4252</v>
      </c>
      <c r="D45" s="136">
        <v>330.6</v>
      </c>
      <c r="E45" s="45">
        <v>490</v>
      </c>
      <c r="F45" s="173">
        <f t="shared" si="1"/>
        <v>148.2153660012099</v>
      </c>
    </row>
    <row r="46" spans="1:6" s="40" customFormat="1" ht="29.25" customHeight="1">
      <c r="A46" s="43">
        <v>6.3</v>
      </c>
      <c r="B46" s="58" t="s">
        <v>118</v>
      </c>
      <c r="C46" s="93"/>
      <c r="D46" s="45"/>
      <c r="E46" s="45">
        <v>150</v>
      </c>
      <c r="F46" s="173"/>
    </row>
    <row r="47" spans="1:6" s="41" customFormat="1" ht="18" customHeight="1">
      <c r="A47" s="117">
        <v>7</v>
      </c>
      <c r="B47" s="120" t="s">
        <v>95</v>
      </c>
      <c r="C47" s="119">
        <v>4260</v>
      </c>
      <c r="D47" s="154">
        <v>9239.3</v>
      </c>
      <c r="E47" s="154">
        <v>7716.9</v>
      </c>
      <c r="F47" s="126">
        <f t="shared" si="1"/>
        <v>83.52256123299384</v>
      </c>
    </row>
    <row r="48" spans="1:6" s="40" customFormat="1" ht="18" customHeight="1">
      <c r="A48" s="43">
        <v>7.1</v>
      </c>
      <c r="B48" s="58" t="s">
        <v>64</v>
      </c>
      <c r="C48" s="93">
        <v>4261</v>
      </c>
      <c r="D48" s="136">
        <v>820.3</v>
      </c>
      <c r="E48" s="45">
        <v>1070</v>
      </c>
      <c r="F48" s="173">
        <f t="shared" si="1"/>
        <v>130.44008289650128</v>
      </c>
    </row>
    <row r="49" spans="1:6" s="40" customFormat="1" ht="18" customHeight="1">
      <c r="A49" s="43">
        <v>7.2</v>
      </c>
      <c r="B49" s="58" t="s">
        <v>116</v>
      </c>
      <c r="C49" s="93">
        <v>4262</v>
      </c>
      <c r="D49" s="136">
        <v>1408.8</v>
      </c>
      <c r="E49" s="45">
        <v>1188</v>
      </c>
      <c r="F49" s="173">
        <f t="shared" si="1"/>
        <v>84.32708688245314</v>
      </c>
    </row>
    <row r="50" spans="1:6" s="40" customFormat="1" ht="30">
      <c r="A50" s="43">
        <v>7.3</v>
      </c>
      <c r="B50" s="58" t="s">
        <v>65</v>
      </c>
      <c r="C50" s="93">
        <v>4263</v>
      </c>
      <c r="D50" s="136"/>
      <c r="E50" s="45"/>
      <c r="F50" s="173"/>
    </row>
    <row r="51" spans="1:6" s="40" customFormat="1" ht="18" customHeight="1">
      <c r="A51" s="43">
        <v>7.4</v>
      </c>
      <c r="B51" s="58" t="s">
        <v>66</v>
      </c>
      <c r="C51" s="93">
        <v>4266</v>
      </c>
      <c r="D51" s="136">
        <v>6898.8</v>
      </c>
      <c r="E51" s="45">
        <v>5368.9</v>
      </c>
      <c r="F51" s="173">
        <f t="shared" si="1"/>
        <v>77.82367948048935</v>
      </c>
    </row>
    <row r="52" spans="1:6" s="40" customFormat="1" ht="18" customHeight="1">
      <c r="A52" s="43">
        <v>7.5</v>
      </c>
      <c r="B52" s="58" t="s">
        <v>75</v>
      </c>
      <c r="C52" s="93">
        <v>4267</v>
      </c>
      <c r="D52" s="136"/>
      <c r="E52" s="45"/>
      <c r="F52" s="173"/>
    </row>
    <row r="53" spans="1:6" s="40" customFormat="1" ht="18" customHeight="1">
      <c r="A53" s="43">
        <v>7.6</v>
      </c>
      <c r="B53" s="58" t="s">
        <v>67</v>
      </c>
      <c r="C53" s="93">
        <v>4269</v>
      </c>
      <c r="D53" s="136">
        <v>111.4</v>
      </c>
      <c r="E53" s="45">
        <v>90</v>
      </c>
      <c r="F53" s="173">
        <f t="shared" si="1"/>
        <v>80.78994614003591</v>
      </c>
    </row>
    <row r="54" spans="1:6" s="41" customFormat="1" ht="18" customHeight="1">
      <c r="A54" s="117">
        <v>8</v>
      </c>
      <c r="B54" s="120" t="s">
        <v>96</v>
      </c>
      <c r="C54" s="119">
        <v>4820</v>
      </c>
      <c r="D54" s="154">
        <v>875</v>
      </c>
      <c r="E54" s="154">
        <v>493.7</v>
      </c>
      <c r="F54" s="126">
        <f t="shared" si="1"/>
        <v>56.42285714285714</v>
      </c>
    </row>
    <row r="55" spans="1:6" s="40" customFormat="1" ht="18" customHeight="1">
      <c r="A55" s="166">
        <v>8.1</v>
      </c>
      <c r="B55" s="59" t="s">
        <v>11</v>
      </c>
      <c r="C55" s="93">
        <v>4822</v>
      </c>
      <c r="D55" s="136">
        <v>429.7</v>
      </c>
      <c r="E55" s="45"/>
      <c r="F55" s="173">
        <f t="shared" si="1"/>
        <v>0</v>
      </c>
    </row>
    <row r="56" spans="1:6" s="40" customFormat="1" ht="28.5" customHeight="1">
      <c r="A56" s="166">
        <v>8.2</v>
      </c>
      <c r="B56" s="59" t="s">
        <v>16</v>
      </c>
      <c r="C56" s="93">
        <v>4822</v>
      </c>
      <c r="D56" s="136">
        <v>202</v>
      </c>
      <c r="E56" s="45">
        <v>240</v>
      </c>
      <c r="F56" s="173">
        <f>E56/D56*100</f>
        <v>118.8118811881188</v>
      </c>
    </row>
    <row r="57" spans="1:6" s="40" customFormat="1" ht="18" customHeight="1">
      <c r="A57" s="166">
        <v>8.3</v>
      </c>
      <c r="B57" s="59" t="s">
        <v>57</v>
      </c>
      <c r="C57" s="93">
        <v>4822</v>
      </c>
      <c r="D57" s="136">
        <v>52.3</v>
      </c>
      <c r="E57" s="45">
        <v>53.7</v>
      </c>
      <c r="F57" s="173">
        <f>E57/D57*100</f>
        <v>102.67686424474189</v>
      </c>
    </row>
    <row r="58" spans="1:6" s="40" customFormat="1" ht="18" customHeight="1">
      <c r="A58" s="166">
        <v>8.4</v>
      </c>
      <c r="B58" s="59" t="s">
        <v>22</v>
      </c>
      <c r="C58" s="93">
        <v>4823</v>
      </c>
      <c r="D58" s="136">
        <v>191</v>
      </c>
      <c r="E58" s="45">
        <v>200</v>
      </c>
      <c r="F58" s="173">
        <f>E58/D58*100</f>
        <v>104.71204188481676</v>
      </c>
    </row>
    <row r="59" spans="1:6" s="40" customFormat="1" ht="18" customHeight="1">
      <c r="A59" s="168">
        <v>9</v>
      </c>
      <c r="B59" s="123" t="s">
        <v>12</v>
      </c>
      <c r="C59" s="124"/>
      <c r="D59" s="146">
        <v>1138.5</v>
      </c>
      <c r="E59" s="121">
        <v>1138.5</v>
      </c>
      <c r="F59" s="173">
        <f t="shared" si="1"/>
        <v>100</v>
      </c>
    </row>
    <row r="60" spans="1:6" s="40" customFormat="1" ht="18" customHeight="1">
      <c r="A60" s="168">
        <v>10</v>
      </c>
      <c r="B60" s="122" t="s">
        <v>23</v>
      </c>
      <c r="C60" s="124">
        <v>4861</v>
      </c>
      <c r="D60" s="121"/>
      <c r="E60" s="121"/>
      <c r="F60" s="173"/>
    </row>
    <row r="61" spans="1:6" s="41" customFormat="1" ht="18" customHeight="1">
      <c r="A61" s="117" t="s">
        <v>18</v>
      </c>
      <c r="B61" s="120" t="s">
        <v>97</v>
      </c>
      <c r="C61" s="119">
        <v>5000</v>
      </c>
      <c r="D61" s="154">
        <v>407.9</v>
      </c>
      <c r="E61" s="154">
        <v>856</v>
      </c>
      <c r="F61" s="126">
        <f t="shared" si="1"/>
        <v>209.8553567050748</v>
      </c>
    </row>
    <row r="62" spans="1:6" s="41" customFormat="1" ht="30">
      <c r="A62" s="117">
        <v>1</v>
      </c>
      <c r="B62" s="120" t="s">
        <v>98</v>
      </c>
      <c r="C62" s="119">
        <v>5120</v>
      </c>
      <c r="D62" s="154">
        <v>407.9</v>
      </c>
      <c r="E62" s="154">
        <v>856</v>
      </c>
      <c r="F62" s="126">
        <f t="shared" si="1"/>
        <v>209.8553567050748</v>
      </c>
    </row>
    <row r="63" spans="1:6" s="40" customFormat="1" ht="18" customHeight="1">
      <c r="A63" s="166">
        <v>1.1</v>
      </c>
      <c r="B63" s="50" t="s">
        <v>70</v>
      </c>
      <c r="C63" s="93">
        <v>5122</v>
      </c>
      <c r="D63" s="136">
        <v>210.9</v>
      </c>
      <c r="E63" s="45">
        <v>540</v>
      </c>
      <c r="F63" s="173">
        <f t="shared" si="1"/>
        <v>256.04551920341396</v>
      </c>
    </row>
    <row r="64" spans="1:6" s="40" customFormat="1" ht="18" customHeight="1">
      <c r="A64" s="166">
        <v>1.2</v>
      </c>
      <c r="B64" s="50" t="s">
        <v>131</v>
      </c>
      <c r="C64" s="93">
        <v>5129</v>
      </c>
      <c r="D64" s="45">
        <v>197</v>
      </c>
      <c r="E64" s="45">
        <v>316</v>
      </c>
      <c r="F64" s="173">
        <f t="shared" si="1"/>
        <v>160.40609137055836</v>
      </c>
    </row>
    <row r="65" spans="1:6" s="40" customFormat="1" ht="18" customHeight="1">
      <c r="A65" s="166">
        <v>1.3</v>
      </c>
      <c r="B65" s="50"/>
      <c r="C65" s="93"/>
      <c r="D65" s="45"/>
      <c r="E65" s="45"/>
      <c r="F65" s="173"/>
    </row>
    <row r="66" spans="1:6" s="40" customFormat="1" ht="18" customHeight="1">
      <c r="A66" s="166">
        <v>1.4</v>
      </c>
      <c r="B66" s="50"/>
      <c r="C66" s="93"/>
      <c r="D66" s="45"/>
      <c r="E66" s="45"/>
      <c r="F66" s="173"/>
    </row>
    <row r="67" spans="1:6" s="40" customFormat="1" ht="18" customHeight="1">
      <c r="A67" s="168">
        <v>2</v>
      </c>
      <c r="B67" s="169" t="s">
        <v>68</v>
      </c>
      <c r="C67" s="124">
        <v>5111</v>
      </c>
      <c r="D67" s="121"/>
      <c r="E67" s="121"/>
      <c r="F67" s="173"/>
    </row>
    <row r="68" spans="1:6" s="40" customFormat="1" ht="34.5" customHeight="1">
      <c r="A68" s="168">
        <v>3</v>
      </c>
      <c r="B68" s="169" t="s">
        <v>69</v>
      </c>
      <c r="C68" s="124">
        <v>5112</v>
      </c>
      <c r="D68" s="121"/>
      <c r="E68" s="121"/>
      <c r="F68" s="173"/>
    </row>
    <row r="69" spans="1:6" s="40" customFormat="1" ht="18" customHeight="1">
      <c r="A69" s="168">
        <v>4</v>
      </c>
      <c r="B69" s="169" t="s">
        <v>99</v>
      </c>
      <c r="C69" s="124">
        <v>5113</v>
      </c>
      <c r="D69" s="121"/>
      <c r="E69" s="121"/>
      <c r="F69" s="173"/>
    </row>
    <row r="70" spans="1:6" s="40" customFormat="1" ht="18" customHeight="1">
      <c r="A70" s="170">
        <v>5</v>
      </c>
      <c r="B70" s="169" t="s">
        <v>100</v>
      </c>
      <c r="C70" s="124">
        <v>5132</v>
      </c>
      <c r="D70" s="121"/>
      <c r="E70" s="121"/>
      <c r="F70" s="173"/>
    </row>
    <row r="71" spans="1:6" s="40" customFormat="1" ht="18" customHeight="1">
      <c r="A71" s="170">
        <v>6</v>
      </c>
      <c r="B71" s="169"/>
      <c r="C71" s="124"/>
      <c r="D71" s="121"/>
      <c r="E71" s="121"/>
      <c r="F71" s="173"/>
    </row>
    <row r="72" spans="1:6" s="40" customFormat="1" ht="34.5" customHeight="1">
      <c r="A72" s="170">
        <v>7</v>
      </c>
      <c r="B72" s="169" t="s">
        <v>61</v>
      </c>
      <c r="C72" s="124">
        <v>5134</v>
      </c>
      <c r="D72" s="121"/>
      <c r="E72" s="121"/>
      <c r="F72" s="173"/>
    </row>
    <row r="73" spans="1:6" s="41" customFormat="1" ht="36">
      <c r="A73" s="163" t="s">
        <v>10</v>
      </c>
      <c r="B73" s="51" t="s">
        <v>111</v>
      </c>
      <c r="C73" s="153"/>
      <c r="D73" s="153">
        <v>590.6999999999825</v>
      </c>
      <c r="E73" s="153">
        <v>-3610.99999999999</v>
      </c>
      <c r="F73" s="153">
        <f>E73/D73*100</f>
        <v>-611.3086168952254</v>
      </c>
    </row>
    <row r="74" spans="1:6" s="41" customFormat="1" ht="18">
      <c r="A74" s="150"/>
      <c r="B74" s="151"/>
      <c r="C74" s="152"/>
      <c r="D74" s="152"/>
      <c r="E74" s="152"/>
      <c r="F74" s="152"/>
    </row>
    <row r="75" s="3" customFormat="1" ht="19.5" customHeight="1">
      <c r="A75" s="7"/>
    </row>
    <row r="76" spans="1:6" s="6" customFormat="1" ht="25.5" customHeight="1">
      <c r="A76" s="8"/>
      <c r="B76" s="157" t="s">
        <v>134</v>
      </c>
      <c r="C76" s="149"/>
      <c r="D76" s="181" t="s">
        <v>135</v>
      </c>
      <c r="E76" s="181"/>
      <c r="F76" s="181"/>
    </row>
    <row r="77" spans="1:6" s="6" customFormat="1" ht="12.75" customHeight="1">
      <c r="A77" s="8"/>
      <c r="C77" s="2"/>
      <c r="D77" s="2"/>
      <c r="E77" s="182"/>
      <c r="F77" s="182"/>
    </row>
    <row r="78" spans="1:6" s="6" customFormat="1" ht="8.25" customHeight="1">
      <c r="A78" s="8"/>
      <c r="C78" s="2"/>
      <c r="D78" s="2"/>
      <c r="E78" s="68"/>
      <c r="F78" s="69"/>
    </row>
    <row r="79" spans="1:6" s="6" customFormat="1" ht="22.5" customHeight="1">
      <c r="A79" s="8"/>
      <c r="B79" s="18"/>
      <c r="C79" s="67"/>
      <c r="D79" s="67"/>
      <c r="E79" s="187"/>
      <c r="F79" s="187"/>
    </row>
    <row r="80" spans="1:6" s="6" customFormat="1" ht="13.5" customHeight="1">
      <c r="A80" s="8"/>
      <c r="B80" s="70"/>
      <c r="C80" s="9"/>
      <c r="D80" s="9"/>
      <c r="E80" s="182"/>
      <c r="F80" s="182"/>
    </row>
    <row r="81" spans="1:6" s="40" customFormat="1" ht="18">
      <c r="A81" s="105"/>
      <c r="B81" s="106"/>
      <c r="C81" s="108"/>
      <c r="D81" s="108"/>
      <c r="E81" s="108"/>
      <c r="F81" s="108"/>
    </row>
  </sheetData>
  <sheetProtection/>
  <mergeCells count="8">
    <mergeCell ref="E79:F79"/>
    <mergeCell ref="E80:F80"/>
    <mergeCell ref="C1:F1"/>
    <mergeCell ref="A3:F3"/>
    <mergeCell ref="A4:F4"/>
    <mergeCell ref="A5:F5"/>
    <mergeCell ref="E77:F77"/>
    <mergeCell ref="D76:F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7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4.8515625" defaultRowHeight="12.75"/>
  <cols>
    <col min="1" max="1" width="7.00390625" style="39" customWidth="1"/>
    <col min="2" max="2" width="59.00390625" style="39" customWidth="1"/>
    <col min="3" max="3" width="10.7109375" style="39" customWidth="1"/>
    <col min="4" max="4" width="14.28125" style="39" bestFit="1" customWidth="1"/>
    <col min="5" max="5" width="17.7109375" style="39" bestFit="1" customWidth="1"/>
    <col min="6" max="6" width="15.28125" style="39" customWidth="1"/>
    <col min="7" max="255" width="9.140625" style="39" customWidth="1"/>
    <col min="256" max="16384" width="4.8515625" style="39" customWidth="1"/>
  </cols>
  <sheetData>
    <row r="2" spans="1:6" ht="20.25" customHeight="1">
      <c r="A2" s="183" t="s">
        <v>49</v>
      </c>
      <c r="B2" s="183"/>
      <c r="C2" s="183"/>
      <c r="D2" s="183"/>
      <c r="E2" s="183"/>
      <c r="F2" s="183"/>
    </row>
    <row r="3" spans="1:6" s="40" customFormat="1" ht="24.75" customHeight="1">
      <c r="A3" s="184" t="s">
        <v>133</v>
      </c>
      <c r="B3" s="184"/>
      <c r="C3" s="184"/>
      <c r="D3" s="184"/>
      <c r="E3" s="184"/>
      <c r="F3" s="184"/>
    </row>
    <row r="4" spans="1:8" ht="51.75" customHeight="1">
      <c r="A4" s="192" t="s">
        <v>139</v>
      </c>
      <c r="B4" s="192"/>
      <c r="C4" s="192"/>
      <c r="D4" s="192"/>
      <c r="E4" s="192"/>
      <c r="F4" s="192"/>
      <c r="G4" s="42"/>
      <c r="H4" s="42"/>
    </row>
    <row r="5" spans="1:6" s="40" customFormat="1" ht="17.25" customHeight="1">
      <c r="A5" s="98"/>
      <c r="B5" s="98"/>
      <c r="C5" s="48"/>
      <c r="D5" s="48"/>
      <c r="E5" s="48"/>
      <c r="F5" s="99" t="s">
        <v>0</v>
      </c>
    </row>
    <row r="6" spans="1:6" s="40" customFormat="1" ht="94.5">
      <c r="A6" s="100"/>
      <c r="B6" s="101" t="s">
        <v>9</v>
      </c>
      <c r="C6" s="158" t="s">
        <v>54</v>
      </c>
      <c r="D6" s="102" t="s">
        <v>58</v>
      </c>
      <c r="E6" s="102" t="s">
        <v>59</v>
      </c>
      <c r="F6" s="171" t="s">
        <v>56</v>
      </c>
    </row>
    <row r="7" spans="1:6" s="40" customFormat="1" ht="18">
      <c r="A7" s="88" t="s">
        <v>5</v>
      </c>
      <c r="B7" s="51" t="s">
        <v>109</v>
      </c>
      <c r="C7" s="156"/>
      <c r="D7" s="156">
        <f>D8+D9+D13</f>
        <v>99758.9</v>
      </c>
      <c r="E7" s="156">
        <f>E8+E9+E13</f>
        <v>97459.9</v>
      </c>
      <c r="F7" s="153">
        <f>E7/D7*100</f>
        <v>97.69544371479637</v>
      </c>
    </row>
    <row r="8" spans="1:6" s="41" customFormat="1" ht="27">
      <c r="A8" s="86">
        <v>1.1</v>
      </c>
      <c r="B8" s="132" t="s">
        <v>112</v>
      </c>
      <c r="C8" s="160"/>
      <c r="D8" s="160">
        <v>975.3</v>
      </c>
      <c r="E8" s="160">
        <v>590.7</v>
      </c>
      <c r="F8" s="160">
        <f>E8/D8*100</f>
        <v>60.565979698554294</v>
      </c>
    </row>
    <row r="9" spans="1:6" s="41" customFormat="1" ht="17.25" customHeight="1">
      <c r="A9" s="90">
        <v>1.2</v>
      </c>
      <c r="B9" s="131" t="s">
        <v>102</v>
      </c>
      <c r="C9" s="154"/>
      <c r="D9" s="154">
        <f>D10+D11+D12</f>
        <v>95174.2</v>
      </c>
      <c r="E9" s="154">
        <v>95201.9</v>
      </c>
      <c r="F9" s="153">
        <f aca="true" t="shared" si="0" ref="F9:F14">E9/D9*100</f>
        <v>100.02910452622665</v>
      </c>
    </row>
    <row r="10" spans="1:6" s="40" customFormat="1" ht="27">
      <c r="A10" s="86" t="s">
        <v>103</v>
      </c>
      <c r="B10" s="132" t="s">
        <v>108</v>
      </c>
      <c r="C10" s="45"/>
      <c r="D10" s="45">
        <v>92875.2</v>
      </c>
      <c r="E10" s="45">
        <v>92841.9</v>
      </c>
      <c r="F10" s="160">
        <f t="shared" si="0"/>
        <v>99.96414543387256</v>
      </c>
    </row>
    <row r="11" spans="1:6" s="40" customFormat="1" ht="17.25" customHeight="1">
      <c r="A11" s="85" t="s">
        <v>104</v>
      </c>
      <c r="B11" s="87" t="s">
        <v>6</v>
      </c>
      <c r="C11" s="45"/>
      <c r="D11" s="45">
        <v>1491.2</v>
      </c>
      <c r="E11" s="45">
        <v>1500</v>
      </c>
      <c r="F11" s="160">
        <f>E11/D11*100</f>
        <v>100.59012875536479</v>
      </c>
    </row>
    <row r="12" spans="1:6" s="40" customFormat="1" ht="17.25" customHeight="1">
      <c r="A12" s="85" t="s">
        <v>105</v>
      </c>
      <c r="B12" s="87" t="s">
        <v>106</v>
      </c>
      <c r="C12" s="45"/>
      <c r="D12" s="45">
        <v>807.8</v>
      </c>
      <c r="E12" s="45">
        <v>860</v>
      </c>
      <c r="F12" s="160">
        <f t="shared" si="0"/>
        <v>106.46199554345135</v>
      </c>
    </row>
    <row r="13" spans="1:6" s="40" customFormat="1" ht="17.25" customHeight="1">
      <c r="A13" s="90">
        <v>1.3</v>
      </c>
      <c r="B13" s="89" t="s">
        <v>55</v>
      </c>
      <c r="C13" s="155"/>
      <c r="D13" s="155">
        <v>3609.4</v>
      </c>
      <c r="E13" s="155">
        <v>1667.3</v>
      </c>
      <c r="F13" s="153">
        <f t="shared" si="0"/>
        <v>46.19327312018618</v>
      </c>
    </row>
    <row r="14" spans="1:7" s="46" customFormat="1" ht="17.25" customHeight="1">
      <c r="A14" s="85" t="s">
        <v>107</v>
      </c>
      <c r="B14" s="87" t="s">
        <v>115</v>
      </c>
      <c r="C14" s="172"/>
      <c r="D14" s="172">
        <v>138.7</v>
      </c>
      <c r="E14" s="172">
        <v>1667.3</v>
      </c>
      <c r="F14" s="160">
        <f t="shared" si="0"/>
        <v>1202.0908435472243</v>
      </c>
      <c r="G14" s="41"/>
    </row>
    <row r="15" spans="1:10" s="41" customFormat="1" ht="39.75" customHeight="1">
      <c r="A15" s="163" t="s">
        <v>7</v>
      </c>
      <c r="B15" s="51" t="s">
        <v>53</v>
      </c>
      <c r="C15" s="153"/>
      <c r="D15" s="153">
        <f>D16</f>
        <v>99168.20000000001</v>
      </c>
      <c r="E15" s="153">
        <f>E16</f>
        <v>97317.8</v>
      </c>
      <c r="F15" s="153">
        <f>E15/D15*100</f>
        <v>98.13407927137932</v>
      </c>
      <c r="H15" s="127"/>
      <c r="I15" s="127"/>
      <c r="J15" s="127"/>
    </row>
    <row r="16" spans="1:6" s="41" customFormat="1" ht="28.5" customHeight="1">
      <c r="A16" s="164" t="s">
        <v>17</v>
      </c>
      <c r="B16" s="51" t="s">
        <v>19</v>
      </c>
      <c r="C16" s="153"/>
      <c r="D16" s="153">
        <f>D17+D20+D27+D29+D36+D42+D46+D53+D58+D59</f>
        <v>99168.20000000001</v>
      </c>
      <c r="E16" s="153">
        <v>97317.8</v>
      </c>
      <c r="F16" s="153">
        <f aca="true" t="shared" si="1" ref="F16:F63">E16/D16*100</f>
        <v>98.13407927137932</v>
      </c>
    </row>
    <row r="17" spans="1:6" s="41" customFormat="1" ht="18" customHeight="1">
      <c r="A17" s="117">
        <v>1</v>
      </c>
      <c r="B17" s="118" t="s">
        <v>8</v>
      </c>
      <c r="C17" s="119"/>
      <c r="D17" s="154">
        <f>SUM(D18:D19)</f>
        <v>79483.3</v>
      </c>
      <c r="E17" s="154">
        <v>83403.8</v>
      </c>
      <c r="F17" s="126">
        <f t="shared" si="1"/>
        <v>104.93248267246076</v>
      </c>
    </row>
    <row r="18" spans="1:6" s="40" customFormat="1" ht="18" customHeight="1">
      <c r="A18" s="47">
        <v>1.1</v>
      </c>
      <c r="B18" s="56" t="s">
        <v>77</v>
      </c>
      <c r="C18" s="93">
        <v>4111</v>
      </c>
      <c r="D18" s="45">
        <v>79069.7</v>
      </c>
      <c r="E18" s="45">
        <v>82803.8</v>
      </c>
      <c r="F18" s="173">
        <f t="shared" si="1"/>
        <v>104.72254226334488</v>
      </c>
    </row>
    <row r="19" spans="1:6" s="40" customFormat="1" ht="18" customHeight="1">
      <c r="A19" s="47">
        <v>1.2</v>
      </c>
      <c r="B19" s="143" t="s">
        <v>121</v>
      </c>
      <c r="C19" s="93">
        <v>4112</v>
      </c>
      <c r="D19" s="45">
        <v>413.6</v>
      </c>
      <c r="E19" s="45">
        <v>600</v>
      </c>
      <c r="F19" s="173">
        <f t="shared" si="1"/>
        <v>145.0676982591876</v>
      </c>
    </row>
    <row r="20" spans="1:8" s="41" customFormat="1" ht="18" customHeight="1">
      <c r="A20" s="117">
        <v>2</v>
      </c>
      <c r="B20" s="118" t="s">
        <v>78</v>
      </c>
      <c r="C20" s="119">
        <v>4210</v>
      </c>
      <c r="D20" s="154">
        <f>SUM(D21:D26)</f>
        <v>2603.7999999999997</v>
      </c>
      <c r="E20" s="154">
        <v>2586</v>
      </c>
      <c r="F20" s="126">
        <f t="shared" si="1"/>
        <v>99.31638374683156</v>
      </c>
      <c r="H20" s="127"/>
    </row>
    <row r="21" spans="1:8" s="40" customFormat="1" ht="18" customHeight="1">
      <c r="A21" s="47">
        <v>2.1</v>
      </c>
      <c r="B21" s="56" t="s">
        <v>80</v>
      </c>
      <c r="C21" s="93">
        <v>4211</v>
      </c>
      <c r="D21" s="45">
        <v>96</v>
      </c>
      <c r="E21" s="45">
        <v>96</v>
      </c>
      <c r="F21" s="173">
        <f t="shared" si="1"/>
        <v>100</v>
      </c>
      <c r="H21" s="48"/>
    </row>
    <row r="22" spans="1:6" s="40" customFormat="1" ht="18" customHeight="1">
      <c r="A22" s="47">
        <v>2.2</v>
      </c>
      <c r="B22" s="57" t="s">
        <v>81</v>
      </c>
      <c r="C22" s="94">
        <v>4212</v>
      </c>
      <c r="D22" s="45">
        <v>523.1</v>
      </c>
      <c r="E22" s="45">
        <v>570</v>
      </c>
      <c r="F22" s="173">
        <f t="shared" si="1"/>
        <v>108.96578092142992</v>
      </c>
    </row>
    <row r="23" spans="1:6" s="40" customFormat="1" ht="18" customHeight="1">
      <c r="A23" s="47">
        <v>2.3</v>
      </c>
      <c r="B23" s="57" t="s">
        <v>82</v>
      </c>
      <c r="C23" s="94">
        <v>4213</v>
      </c>
      <c r="D23" s="45">
        <v>1245.1</v>
      </c>
      <c r="E23" s="45">
        <v>1456</v>
      </c>
      <c r="F23" s="173">
        <f t="shared" si="1"/>
        <v>116.93839852220707</v>
      </c>
    </row>
    <row r="24" spans="1:6" s="40" customFormat="1" ht="16.5" customHeight="1">
      <c r="A24" s="47">
        <v>2.4</v>
      </c>
      <c r="B24" s="57" t="s">
        <v>83</v>
      </c>
      <c r="C24" s="94">
        <v>4214</v>
      </c>
      <c r="D24" s="136">
        <v>245.7</v>
      </c>
      <c r="E24" s="45">
        <v>264</v>
      </c>
      <c r="F24" s="173">
        <f t="shared" si="1"/>
        <v>107.44810744810745</v>
      </c>
    </row>
    <row r="25" spans="1:6" s="40" customFormat="1" ht="18">
      <c r="A25" s="47">
        <v>2.5</v>
      </c>
      <c r="B25" s="57" t="s">
        <v>84</v>
      </c>
      <c r="C25" s="94">
        <v>4215</v>
      </c>
      <c r="D25" s="45">
        <v>49.4</v>
      </c>
      <c r="E25" s="45">
        <v>80</v>
      </c>
      <c r="F25" s="173">
        <f t="shared" si="1"/>
        <v>161.94331983805668</v>
      </c>
    </row>
    <row r="26" spans="1:6" s="40" customFormat="1" ht="18">
      <c r="A26" s="47">
        <v>2.6</v>
      </c>
      <c r="B26" s="57" t="s">
        <v>85</v>
      </c>
      <c r="C26" s="94">
        <v>4216</v>
      </c>
      <c r="D26" s="136">
        <v>444.5</v>
      </c>
      <c r="E26" s="45">
        <v>120</v>
      </c>
      <c r="F26" s="173">
        <f t="shared" si="1"/>
        <v>26.996625421822273</v>
      </c>
    </row>
    <row r="27" spans="1:6" s="128" customFormat="1" ht="30">
      <c r="A27" s="117">
        <v>3</v>
      </c>
      <c r="B27" s="120" t="s">
        <v>79</v>
      </c>
      <c r="C27" s="119">
        <v>4220</v>
      </c>
      <c r="D27" s="154">
        <f>SUM(D28)</f>
        <v>0</v>
      </c>
      <c r="E27" s="154">
        <v>0</v>
      </c>
      <c r="F27" s="126"/>
    </row>
    <row r="28" spans="1:6" s="40" customFormat="1" ht="18">
      <c r="A28" s="47">
        <v>3.1</v>
      </c>
      <c r="B28" s="56" t="s">
        <v>60</v>
      </c>
      <c r="C28" s="93">
        <v>4221</v>
      </c>
      <c r="D28" s="45"/>
      <c r="E28" s="45"/>
      <c r="F28" s="173"/>
    </row>
    <row r="29" spans="1:6" s="41" customFormat="1" ht="30">
      <c r="A29" s="117">
        <v>4</v>
      </c>
      <c r="B29" s="120" t="s">
        <v>86</v>
      </c>
      <c r="C29" s="119">
        <v>4230</v>
      </c>
      <c r="D29" s="154">
        <f>SUM(D30:D35)</f>
        <v>4397.700000000001</v>
      </c>
      <c r="E29" s="154">
        <v>2030</v>
      </c>
      <c r="F29" s="126">
        <f t="shared" si="1"/>
        <v>46.16049298496941</v>
      </c>
    </row>
    <row r="30" spans="1:6" s="40" customFormat="1" ht="18" customHeight="1">
      <c r="A30" s="43">
        <v>4.1</v>
      </c>
      <c r="B30" s="58" t="s">
        <v>87</v>
      </c>
      <c r="C30" s="93">
        <v>4231</v>
      </c>
      <c r="D30" s="136">
        <v>300.3</v>
      </c>
      <c r="E30" s="45">
        <v>480</v>
      </c>
      <c r="F30" s="173">
        <f t="shared" si="1"/>
        <v>159.84015984015983</v>
      </c>
    </row>
    <row r="31" spans="1:6" s="40" customFormat="1" ht="18" customHeight="1">
      <c r="A31" s="43">
        <v>4.2</v>
      </c>
      <c r="B31" s="58" t="s">
        <v>88</v>
      </c>
      <c r="C31" s="93">
        <v>4232</v>
      </c>
      <c r="D31" s="136">
        <v>355.9</v>
      </c>
      <c r="E31" s="45">
        <v>330</v>
      </c>
      <c r="F31" s="173">
        <f t="shared" si="1"/>
        <v>92.72267490868222</v>
      </c>
    </row>
    <row r="32" spans="1:6" s="40" customFormat="1" ht="29.25" customHeight="1">
      <c r="A32" s="43">
        <v>4.3</v>
      </c>
      <c r="B32" s="58" t="s">
        <v>89</v>
      </c>
      <c r="C32" s="93">
        <v>4233</v>
      </c>
      <c r="D32" s="136"/>
      <c r="E32" s="45"/>
      <c r="F32" s="173"/>
    </row>
    <row r="33" spans="1:6" s="40" customFormat="1" ht="18" customHeight="1">
      <c r="A33" s="43">
        <v>4.4</v>
      </c>
      <c r="B33" s="58" t="s">
        <v>90</v>
      </c>
      <c r="C33" s="93">
        <v>4234</v>
      </c>
      <c r="D33" s="136">
        <v>230.2</v>
      </c>
      <c r="E33" s="45">
        <v>253.6</v>
      </c>
      <c r="F33" s="173">
        <f t="shared" si="1"/>
        <v>110.1650738488271</v>
      </c>
    </row>
    <row r="34" spans="1:6" s="40" customFormat="1" ht="18" customHeight="1">
      <c r="A34" s="43">
        <v>4.5</v>
      </c>
      <c r="B34" s="58" t="s">
        <v>91</v>
      </c>
      <c r="C34" s="93">
        <v>4236</v>
      </c>
      <c r="D34" s="136"/>
      <c r="E34" s="45"/>
      <c r="F34" s="173"/>
    </row>
    <row r="35" spans="1:6" s="40" customFormat="1" ht="18" customHeight="1">
      <c r="A35" s="43">
        <v>4.6</v>
      </c>
      <c r="B35" s="58" t="s">
        <v>92</v>
      </c>
      <c r="C35" s="93">
        <v>4239</v>
      </c>
      <c r="D35" s="136">
        <v>3511.3</v>
      </c>
      <c r="E35" s="45">
        <v>966.4</v>
      </c>
      <c r="F35" s="173">
        <f t="shared" si="1"/>
        <v>27.522569988323408</v>
      </c>
    </row>
    <row r="36" spans="1:6" s="41" customFormat="1" ht="18" customHeight="1">
      <c r="A36" s="117">
        <v>5</v>
      </c>
      <c r="B36" s="120" t="s">
        <v>93</v>
      </c>
      <c r="C36" s="119">
        <v>4240</v>
      </c>
      <c r="D36" s="154">
        <f>D37</f>
        <v>1100</v>
      </c>
      <c r="E36" s="154">
        <v>1740</v>
      </c>
      <c r="F36" s="126">
        <f t="shared" si="1"/>
        <v>158.1818181818182</v>
      </c>
    </row>
    <row r="37" spans="1:6" s="41" customFormat="1" ht="18" customHeight="1">
      <c r="A37" s="52">
        <v>5.1</v>
      </c>
      <c r="B37" s="54" t="s">
        <v>15</v>
      </c>
      <c r="C37" s="92">
        <v>4241</v>
      </c>
      <c r="D37" s="154">
        <f>SUM(D38:D41)</f>
        <v>1100</v>
      </c>
      <c r="E37" s="154">
        <v>1740</v>
      </c>
      <c r="F37" s="153">
        <f t="shared" si="1"/>
        <v>158.1818181818182</v>
      </c>
    </row>
    <row r="38" spans="1:6" s="40" customFormat="1" ht="18" customHeight="1">
      <c r="A38" s="43" t="s">
        <v>71</v>
      </c>
      <c r="B38" s="58" t="s">
        <v>15</v>
      </c>
      <c r="C38" s="93"/>
      <c r="D38" s="45">
        <v>480</v>
      </c>
      <c r="E38" s="45">
        <v>840</v>
      </c>
      <c r="F38" s="173">
        <f t="shared" si="1"/>
        <v>175</v>
      </c>
    </row>
    <row r="39" spans="1:6" s="40" customFormat="1" ht="18" customHeight="1">
      <c r="A39" s="43" t="s">
        <v>72</v>
      </c>
      <c r="B39" s="44" t="s">
        <v>21</v>
      </c>
      <c r="C39" s="93"/>
      <c r="D39" s="45"/>
      <c r="E39" s="45">
        <v>660</v>
      </c>
      <c r="F39" s="173"/>
    </row>
    <row r="40" spans="1:6" s="40" customFormat="1" ht="18" customHeight="1">
      <c r="A40" s="43" t="s">
        <v>73</v>
      </c>
      <c r="B40" s="58" t="s">
        <v>117</v>
      </c>
      <c r="C40" s="93"/>
      <c r="D40" s="45">
        <v>480</v>
      </c>
      <c r="E40" s="45">
        <v>240</v>
      </c>
      <c r="F40" s="173">
        <f t="shared" si="1"/>
        <v>50</v>
      </c>
    </row>
    <row r="41" spans="1:6" s="40" customFormat="1" ht="18" customHeight="1">
      <c r="A41" s="43" t="s">
        <v>74</v>
      </c>
      <c r="B41" s="58" t="s">
        <v>140</v>
      </c>
      <c r="C41" s="93"/>
      <c r="D41" s="45">
        <v>140</v>
      </c>
      <c r="E41" s="45"/>
      <c r="F41" s="173">
        <f t="shared" si="1"/>
        <v>0</v>
      </c>
    </row>
    <row r="42" spans="1:6" s="41" customFormat="1" ht="18" customHeight="1">
      <c r="A42" s="117">
        <v>6</v>
      </c>
      <c r="B42" s="120" t="s">
        <v>94</v>
      </c>
      <c r="C42" s="119">
        <v>4250</v>
      </c>
      <c r="D42" s="154">
        <f>SUM(D43:D45)</f>
        <v>330.6</v>
      </c>
      <c r="E42" s="154">
        <v>350</v>
      </c>
      <c r="F42" s="126">
        <f t="shared" si="1"/>
        <v>105.86811857229279</v>
      </c>
    </row>
    <row r="43" spans="1:6" s="40" customFormat="1" ht="18" customHeight="1">
      <c r="A43" s="43">
        <v>6.1</v>
      </c>
      <c r="B43" s="58" t="s">
        <v>62</v>
      </c>
      <c r="C43" s="93">
        <v>4251</v>
      </c>
      <c r="D43" s="136"/>
      <c r="E43" s="45"/>
      <c r="F43" s="173"/>
    </row>
    <row r="44" spans="1:6" s="40" customFormat="1" ht="30">
      <c r="A44" s="43">
        <v>6.2</v>
      </c>
      <c r="B44" s="58" t="s">
        <v>63</v>
      </c>
      <c r="C44" s="93">
        <v>4252</v>
      </c>
      <c r="D44" s="136">
        <v>330.6</v>
      </c>
      <c r="E44" s="45">
        <v>200</v>
      </c>
      <c r="F44" s="173">
        <f t="shared" si="1"/>
        <v>60.49606775559588</v>
      </c>
    </row>
    <row r="45" spans="1:6" s="40" customFormat="1" ht="29.25" customHeight="1">
      <c r="A45" s="43">
        <v>6.3</v>
      </c>
      <c r="B45" s="58" t="s">
        <v>118</v>
      </c>
      <c r="C45" s="93"/>
      <c r="D45" s="45"/>
      <c r="E45" s="45">
        <v>150</v>
      </c>
      <c r="F45" s="173"/>
    </row>
    <row r="46" spans="1:6" s="41" customFormat="1" ht="18" customHeight="1">
      <c r="A46" s="117">
        <v>7</v>
      </c>
      <c r="B46" s="120" t="s">
        <v>95</v>
      </c>
      <c r="C46" s="119">
        <v>4260</v>
      </c>
      <c r="D46" s="154">
        <f>SUM(D47:D52)</f>
        <v>9239.3</v>
      </c>
      <c r="E46" s="154">
        <v>6143.1</v>
      </c>
      <c r="F46" s="126">
        <f t="shared" si="1"/>
        <v>66.48880326431656</v>
      </c>
    </row>
    <row r="47" spans="1:6" s="40" customFormat="1" ht="18" customHeight="1">
      <c r="A47" s="43">
        <v>7.1</v>
      </c>
      <c r="B47" s="58" t="s">
        <v>64</v>
      </c>
      <c r="C47" s="93">
        <v>4261</v>
      </c>
      <c r="D47" s="136">
        <v>820.3</v>
      </c>
      <c r="E47" s="45">
        <v>1177</v>
      </c>
      <c r="F47" s="173">
        <f t="shared" si="1"/>
        <v>143.48409118615143</v>
      </c>
    </row>
    <row r="48" spans="1:6" s="40" customFormat="1" ht="18" customHeight="1">
      <c r="A48" s="43">
        <v>7.2</v>
      </c>
      <c r="B48" s="58" t="s">
        <v>116</v>
      </c>
      <c r="C48" s="93">
        <v>4262</v>
      </c>
      <c r="D48" s="136">
        <v>1408.8</v>
      </c>
      <c r="E48" s="45">
        <v>1642.5</v>
      </c>
      <c r="F48" s="173">
        <f t="shared" si="1"/>
        <v>116.5885860306644</v>
      </c>
    </row>
    <row r="49" spans="1:6" s="40" customFormat="1" ht="30">
      <c r="A49" s="43">
        <v>7.3</v>
      </c>
      <c r="B49" s="58" t="s">
        <v>65</v>
      </c>
      <c r="C49" s="93">
        <v>4263</v>
      </c>
      <c r="D49" s="136"/>
      <c r="E49" s="45"/>
      <c r="F49" s="173"/>
    </row>
    <row r="50" spans="1:6" s="40" customFormat="1" ht="18" customHeight="1">
      <c r="A50" s="43">
        <v>7.4</v>
      </c>
      <c r="B50" s="58" t="s">
        <v>66</v>
      </c>
      <c r="C50" s="93">
        <v>4266</v>
      </c>
      <c r="D50" s="136">
        <v>6898.8</v>
      </c>
      <c r="E50" s="45">
        <v>3173.6</v>
      </c>
      <c r="F50" s="173">
        <f t="shared" si="1"/>
        <v>46.002203281730154</v>
      </c>
    </row>
    <row r="51" spans="1:6" s="40" customFormat="1" ht="18" customHeight="1">
      <c r="A51" s="43">
        <v>7.5</v>
      </c>
      <c r="B51" s="58" t="s">
        <v>75</v>
      </c>
      <c r="C51" s="93">
        <v>4267</v>
      </c>
      <c r="D51" s="136"/>
      <c r="E51" s="45"/>
      <c r="F51" s="173"/>
    </row>
    <row r="52" spans="1:6" s="40" customFormat="1" ht="18" customHeight="1">
      <c r="A52" s="43">
        <v>7.6</v>
      </c>
      <c r="B52" s="58" t="s">
        <v>67</v>
      </c>
      <c r="C52" s="93">
        <v>4269</v>
      </c>
      <c r="D52" s="136">
        <v>111.4</v>
      </c>
      <c r="E52" s="45">
        <v>150</v>
      </c>
      <c r="F52" s="173">
        <f t="shared" si="1"/>
        <v>134.64991023339317</v>
      </c>
    </row>
    <row r="53" spans="1:6" s="41" customFormat="1" ht="18" customHeight="1">
      <c r="A53" s="117">
        <v>8</v>
      </c>
      <c r="B53" s="120" t="s">
        <v>96</v>
      </c>
      <c r="C53" s="119">
        <v>4820</v>
      </c>
      <c r="D53" s="154">
        <f>SUM(D54:D57)</f>
        <v>875</v>
      </c>
      <c r="E53" s="154">
        <v>524.9</v>
      </c>
      <c r="F53" s="126">
        <f t="shared" si="1"/>
        <v>59.988571428571426</v>
      </c>
    </row>
    <row r="54" spans="1:6" s="40" customFormat="1" ht="18" customHeight="1">
      <c r="A54" s="166">
        <v>8.1</v>
      </c>
      <c r="B54" s="59" t="s">
        <v>11</v>
      </c>
      <c r="C54" s="93">
        <v>4822</v>
      </c>
      <c r="D54" s="136">
        <v>429.7</v>
      </c>
      <c r="E54" s="45">
        <v>31.2</v>
      </c>
      <c r="F54" s="173">
        <f t="shared" si="1"/>
        <v>7.260879683500117</v>
      </c>
    </row>
    <row r="55" spans="1:6" s="40" customFormat="1" ht="28.5" customHeight="1">
      <c r="A55" s="166">
        <v>8.2</v>
      </c>
      <c r="B55" s="59" t="s">
        <v>16</v>
      </c>
      <c r="C55" s="93">
        <v>4822</v>
      </c>
      <c r="D55" s="136">
        <v>202</v>
      </c>
      <c r="E55" s="45">
        <v>240</v>
      </c>
      <c r="F55" s="173">
        <f>E55/D55*100</f>
        <v>118.8118811881188</v>
      </c>
    </row>
    <row r="56" spans="1:6" s="40" customFormat="1" ht="18" customHeight="1">
      <c r="A56" s="166">
        <v>8.3</v>
      </c>
      <c r="B56" s="59" t="s">
        <v>57</v>
      </c>
      <c r="C56" s="93">
        <v>4822</v>
      </c>
      <c r="D56" s="136">
        <v>52.3</v>
      </c>
      <c r="E56" s="45">
        <v>53.7</v>
      </c>
      <c r="F56" s="173">
        <f>E56/D56*100</f>
        <v>102.67686424474189</v>
      </c>
    </row>
    <row r="57" spans="1:6" s="40" customFormat="1" ht="18" customHeight="1">
      <c r="A57" s="166">
        <v>8.4</v>
      </c>
      <c r="B57" s="59" t="s">
        <v>22</v>
      </c>
      <c r="C57" s="93">
        <v>4823</v>
      </c>
      <c r="D57" s="136">
        <v>191</v>
      </c>
      <c r="E57" s="45">
        <v>200</v>
      </c>
      <c r="F57" s="173">
        <f>E57/D57*100</f>
        <v>104.71204188481676</v>
      </c>
    </row>
    <row r="58" spans="1:6" s="40" customFormat="1" ht="18" customHeight="1">
      <c r="A58" s="168">
        <v>9</v>
      </c>
      <c r="B58" s="123" t="s">
        <v>12</v>
      </c>
      <c r="C58" s="124"/>
      <c r="D58" s="136">
        <v>1138.5</v>
      </c>
      <c r="E58" s="121"/>
      <c r="F58" s="173">
        <f t="shared" si="1"/>
        <v>0</v>
      </c>
    </row>
    <row r="59" spans="1:6" s="40" customFormat="1" ht="18" customHeight="1">
      <c r="A59" s="168">
        <v>10</v>
      </c>
      <c r="B59" s="122" t="s">
        <v>23</v>
      </c>
      <c r="C59" s="124">
        <v>4861</v>
      </c>
      <c r="D59" s="121"/>
      <c r="E59" s="121">
        <v>540</v>
      </c>
      <c r="F59" s="173"/>
    </row>
    <row r="60" spans="1:6" s="41" customFormat="1" ht="18" customHeight="1">
      <c r="A60" s="117" t="s">
        <v>18</v>
      </c>
      <c r="B60" s="120" t="s">
        <v>97</v>
      </c>
      <c r="C60" s="119">
        <v>5000</v>
      </c>
      <c r="D60" s="154">
        <f>D61+D64+D65+D66+D67+D68</f>
        <v>407.9</v>
      </c>
      <c r="E60" s="154">
        <v>2703</v>
      </c>
      <c r="F60" s="126">
        <f t="shared" si="1"/>
        <v>662.6624172591322</v>
      </c>
    </row>
    <row r="61" spans="1:6" s="41" customFormat="1" ht="30">
      <c r="A61" s="117">
        <v>1</v>
      </c>
      <c r="B61" s="120" t="s">
        <v>98</v>
      </c>
      <c r="C61" s="119">
        <v>5120</v>
      </c>
      <c r="D61" s="154">
        <f>D62+D63</f>
        <v>407.9</v>
      </c>
      <c r="E61" s="154">
        <v>2703</v>
      </c>
      <c r="F61" s="126">
        <f t="shared" si="1"/>
        <v>662.6624172591322</v>
      </c>
    </row>
    <row r="62" spans="1:6" s="40" customFormat="1" ht="18" customHeight="1">
      <c r="A62" s="166">
        <v>1.1</v>
      </c>
      <c r="B62" s="50" t="s">
        <v>70</v>
      </c>
      <c r="C62" s="93">
        <v>5122</v>
      </c>
      <c r="D62" s="136">
        <v>210.9</v>
      </c>
      <c r="E62" s="45">
        <v>540</v>
      </c>
      <c r="F62" s="173">
        <f t="shared" si="1"/>
        <v>256.04551920341396</v>
      </c>
    </row>
    <row r="63" spans="1:6" s="40" customFormat="1" ht="18" customHeight="1">
      <c r="A63" s="166">
        <v>1.2</v>
      </c>
      <c r="B63" s="50" t="s">
        <v>131</v>
      </c>
      <c r="C63" s="93">
        <v>5129</v>
      </c>
      <c r="D63" s="45">
        <v>197</v>
      </c>
      <c r="E63" s="45">
        <v>2163</v>
      </c>
      <c r="F63" s="173">
        <f t="shared" si="1"/>
        <v>1097.969543147208</v>
      </c>
    </row>
    <row r="64" spans="1:6" s="40" customFormat="1" ht="18" customHeight="1">
      <c r="A64" s="168">
        <v>2</v>
      </c>
      <c r="B64" s="169" t="s">
        <v>68</v>
      </c>
      <c r="C64" s="124">
        <v>5111</v>
      </c>
      <c r="D64" s="121"/>
      <c r="E64" s="121"/>
      <c r="F64" s="173"/>
    </row>
    <row r="65" spans="1:6" s="40" customFormat="1" ht="22.5" customHeight="1">
      <c r="A65" s="168">
        <v>3</v>
      </c>
      <c r="B65" s="169" t="s">
        <v>69</v>
      </c>
      <c r="C65" s="124">
        <v>5112</v>
      </c>
      <c r="D65" s="121"/>
      <c r="E65" s="121"/>
      <c r="F65" s="173"/>
    </row>
    <row r="66" spans="1:6" s="40" customFormat="1" ht="18" customHeight="1">
      <c r="A66" s="168">
        <v>4</v>
      </c>
      <c r="B66" s="169" t="s">
        <v>99</v>
      </c>
      <c r="C66" s="124">
        <v>5113</v>
      </c>
      <c r="D66" s="121"/>
      <c r="E66" s="121"/>
      <c r="F66" s="173"/>
    </row>
    <row r="67" spans="1:6" s="40" customFormat="1" ht="18" customHeight="1">
      <c r="A67" s="170">
        <v>5</v>
      </c>
      <c r="B67" s="169" t="s">
        <v>100</v>
      </c>
      <c r="C67" s="124">
        <v>5132</v>
      </c>
      <c r="D67" s="121"/>
      <c r="E67" s="121"/>
      <c r="F67" s="173"/>
    </row>
    <row r="68" spans="1:6" s="40" customFormat="1" ht="21" customHeight="1">
      <c r="A68" s="170">
        <v>6</v>
      </c>
      <c r="B68" s="169" t="s">
        <v>61</v>
      </c>
      <c r="C68" s="124">
        <v>5134</v>
      </c>
      <c r="D68" s="121"/>
      <c r="E68" s="121"/>
      <c r="F68" s="173"/>
    </row>
    <row r="69" spans="1:6" s="41" customFormat="1" ht="36">
      <c r="A69" s="163" t="s">
        <v>10</v>
      </c>
      <c r="B69" s="51" t="s">
        <v>111</v>
      </c>
      <c r="C69" s="153"/>
      <c r="D69" s="153">
        <f>D7-D15</f>
        <v>590.6999999999825</v>
      </c>
      <c r="E69" s="153">
        <v>142.09999999999127</v>
      </c>
      <c r="F69" s="153">
        <f>E69/D69*100</f>
        <v>24.05620450313111</v>
      </c>
    </row>
    <row r="70" spans="1:6" s="41" customFormat="1" ht="18">
      <c r="A70" s="150"/>
      <c r="B70" s="151"/>
      <c r="C70" s="152"/>
      <c r="D70" s="152"/>
      <c r="E70" s="152"/>
      <c r="F70" s="152"/>
    </row>
    <row r="71" s="3" customFormat="1" ht="19.5" customHeight="1">
      <c r="A71" s="7"/>
    </row>
    <row r="72" spans="1:5" s="6" customFormat="1" ht="25.5" customHeight="1">
      <c r="A72" s="8"/>
      <c r="B72" s="18" t="s">
        <v>2</v>
      </c>
      <c r="C72" s="67"/>
      <c r="D72" s="191" t="s">
        <v>119</v>
      </c>
      <c r="E72" s="191"/>
    </row>
    <row r="73" spans="1:5" s="6" customFormat="1" ht="12.75" customHeight="1">
      <c r="A73" s="8"/>
      <c r="C73" s="2"/>
      <c r="D73" s="182" t="s">
        <v>25</v>
      </c>
      <c r="E73" s="182"/>
    </row>
    <row r="74" spans="1:5" s="6" customFormat="1" ht="8.25" customHeight="1">
      <c r="A74" s="8"/>
      <c r="C74" s="2"/>
      <c r="D74" s="68"/>
      <c r="E74" s="69"/>
    </row>
    <row r="75" spans="1:5" s="6" customFormat="1" ht="22.5" customHeight="1">
      <c r="A75" s="8"/>
      <c r="B75" s="18" t="s">
        <v>4</v>
      </c>
      <c r="C75" s="67"/>
      <c r="D75" s="191" t="s">
        <v>120</v>
      </c>
      <c r="E75" s="191"/>
    </row>
    <row r="76" spans="1:5" s="6" customFormat="1" ht="13.5" customHeight="1">
      <c r="A76" s="8"/>
      <c r="B76" s="70"/>
      <c r="C76" s="9" t="s">
        <v>1</v>
      </c>
      <c r="D76" s="182" t="s">
        <v>25</v>
      </c>
      <c r="E76" s="182"/>
    </row>
    <row r="77" spans="1:6" s="40" customFormat="1" ht="18">
      <c r="A77" s="105"/>
      <c r="B77" s="106"/>
      <c r="C77" s="108"/>
      <c r="D77" s="108"/>
      <c r="E77" s="108"/>
      <c r="F77" s="108"/>
    </row>
  </sheetData>
  <sheetProtection/>
  <mergeCells count="7">
    <mergeCell ref="D76:E76"/>
    <mergeCell ref="D72:E72"/>
    <mergeCell ref="A2:F2"/>
    <mergeCell ref="A3:F3"/>
    <mergeCell ref="A4:F4"/>
    <mergeCell ref="D73:E73"/>
    <mergeCell ref="D75:E75"/>
  </mergeCells>
  <printOptions/>
  <pageMargins left="0.54" right="0.1968503937007874" top="0.2362204724409449" bottom="0.2755905511811024" header="0.15748031496062992" footer="0.1968503937007874"/>
  <pageSetup fitToHeight="0" fitToWidth="1" horizontalDpi="600" verticalDpi="600" orientation="portrait" paperSize="9" scale="79" r:id="rId1"/>
  <rowBreaks count="1" manualBreakCount="1"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SheetLayoutView="100" zoomScalePageLayoutView="0" workbookViewId="0" topLeftCell="A54">
      <selection activeCell="A62" sqref="A62:IV66"/>
    </sheetView>
  </sheetViews>
  <sheetFormatPr defaultColWidth="9.140625" defaultRowHeight="12.75"/>
  <cols>
    <col min="1" max="1" width="4.8515625" style="7" customWidth="1"/>
    <col min="2" max="2" width="37.00390625" style="3" customWidth="1"/>
    <col min="3" max="3" width="29.7109375" style="3" customWidth="1"/>
    <col min="4" max="4" width="13.7109375" style="3" customWidth="1"/>
    <col min="5" max="5" width="18.00390625" style="3" customWidth="1"/>
    <col min="6" max="16384" width="9.140625" style="3" customWidth="1"/>
  </cols>
  <sheetData>
    <row r="1" spans="1:5" s="18" customFormat="1" ht="22.5" customHeight="1">
      <c r="A1" s="196" t="s">
        <v>20</v>
      </c>
      <c r="B1" s="196"/>
      <c r="C1" s="196"/>
      <c r="D1" s="196"/>
      <c r="E1" s="196"/>
    </row>
    <row r="2" spans="1:5" s="4" customFormat="1" ht="24" customHeight="1">
      <c r="A2" s="197" t="s">
        <v>27</v>
      </c>
      <c r="B2" s="197"/>
      <c r="C2" s="197"/>
      <c r="D2" s="197"/>
      <c r="E2" s="197"/>
    </row>
    <row r="3" spans="1:5" s="4" customFormat="1" ht="33" customHeight="1">
      <c r="A3" s="197" t="s">
        <v>122</v>
      </c>
      <c r="B3" s="198"/>
      <c r="C3" s="198"/>
      <c r="D3" s="198"/>
      <c r="E3" s="198"/>
    </row>
    <row r="4" spans="1:12" s="21" customFormat="1" ht="16.5" customHeight="1">
      <c r="A4" s="199" t="s">
        <v>142</v>
      </c>
      <c r="B4" s="199"/>
      <c r="C4" s="199"/>
      <c r="D4" s="199"/>
      <c r="E4" s="199"/>
      <c r="F4" s="19"/>
      <c r="G4" s="20"/>
      <c r="H4" s="20"/>
      <c r="I4" s="20"/>
      <c r="J4" s="20"/>
      <c r="K4" s="20"/>
      <c r="L4" s="20"/>
    </row>
    <row r="5" spans="4:5" ht="13.5" customHeight="1">
      <c r="D5" s="60"/>
      <c r="E5" s="60" t="s">
        <v>28</v>
      </c>
    </row>
    <row r="6" spans="1:5" s="22" customFormat="1" ht="56.25" customHeight="1">
      <c r="A6" s="61" t="s">
        <v>3</v>
      </c>
      <c r="B6" s="62" t="s">
        <v>29</v>
      </c>
      <c r="C6" s="61" t="s">
        <v>30</v>
      </c>
      <c r="D6" s="61" t="s">
        <v>31</v>
      </c>
      <c r="E6" s="63" t="s">
        <v>32</v>
      </c>
    </row>
    <row r="7" spans="1:5" s="4" customFormat="1" ht="21.75" customHeight="1">
      <c r="A7" s="193" t="s">
        <v>33</v>
      </c>
      <c r="B7" s="194"/>
      <c r="C7" s="194"/>
      <c r="D7" s="194"/>
      <c r="E7" s="195"/>
    </row>
    <row r="8" spans="1:6" s="6" customFormat="1" ht="21.75" customHeight="1">
      <c r="A8" s="72">
        <v>1</v>
      </c>
      <c r="B8" s="73" t="s">
        <v>34</v>
      </c>
      <c r="C8" s="72"/>
      <c r="D8" s="74">
        <f>SUM(D9:D28)</f>
        <v>1667.3</v>
      </c>
      <c r="E8" s="74"/>
      <c r="F8" s="40"/>
    </row>
    <row r="9" spans="1:5" ht="27" customHeight="1">
      <c r="A9" s="24">
        <v>1.1</v>
      </c>
      <c r="B9" s="148" t="s">
        <v>123</v>
      </c>
      <c r="C9" s="24" t="s">
        <v>127</v>
      </c>
      <c r="D9" s="5">
        <v>11.7</v>
      </c>
      <c r="E9" s="5" t="s">
        <v>143</v>
      </c>
    </row>
    <row r="10" spans="1:5" ht="27" customHeight="1">
      <c r="A10" s="24">
        <v>1.2</v>
      </c>
      <c r="B10" s="148" t="s">
        <v>124</v>
      </c>
      <c r="C10" s="24" t="s">
        <v>127</v>
      </c>
      <c r="D10" s="5">
        <v>17.6</v>
      </c>
      <c r="E10" s="5" t="s">
        <v>143</v>
      </c>
    </row>
    <row r="11" spans="1:5" ht="27" customHeight="1">
      <c r="A11" s="24">
        <v>1.3</v>
      </c>
      <c r="B11" s="148" t="s">
        <v>125</v>
      </c>
      <c r="C11" s="24" t="s">
        <v>127</v>
      </c>
      <c r="D11" s="5">
        <v>58.5</v>
      </c>
      <c r="E11" s="5" t="s">
        <v>143</v>
      </c>
    </row>
    <row r="12" spans="1:5" ht="27" customHeight="1">
      <c r="A12" s="24">
        <v>1.4</v>
      </c>
      <c r="B12" s="148" t="s">
        <v>126</v>
      </c>
      <c r="C12" s="24" t="s">
        <v>127</v>
      </c>
      <c r="D12" s="5">
        <v>17.5</v>
      </c>
      <c r="E12" s="5" t="s">
        <v>143</v>
      </c>
    </row>
    <row r="13" spans="1:5" ht="27" customHeight="1">
      <c r="A13" s="24">
        <v>1.5</v>
      </c>
      <c r="B13" s="148" t="s">
        <v>144</v>
      </c>
      <c r="C13" s="24" t="s">
        <v>127</v>
      </c>
      <c r="D13" s="5">
        <v>11.7</v>
      </c>
      <c r="E13" s="5" t="s">
        <v>143</v>
      </c>
    </row>
    <row r="14" spans="1:5" ht="18" customHeight="1">
      <c r="A14" s="24">
        <v>1.6</v>
      </c>
      <c r="B14" s="148" t="s">
        <v>145</v>
      </c>
      <c r="C14" s="24" t="s">
        <v>127</v>
      </c>
      <c r="D14" s="5">
        <v>23.4</v>
      </c>
      <c r="E14" s="5" t="s">
        <v>143</v>
      </c>
    </row>
    <row r="15" spans="1:5" ht="18" customHeight="1">
      <c r="A15" s="24">
        <v>1.7</v>
      </c>
      <c r="B15" s="23" t="s">
        <v>128</v>
      </c>
      <c r="C15" s="24" t="s">
        <v>127</v>
      </c>
      <c r="D15" s="5">
        <v>132.9</v>
      </c>
      <c r="E15" s="5" t="s">
        <v>143</v>
      </c>
    </row>
    <row r="16" spans="1:5" ht="18" customHeight="1">
      <c r="A16" s="24">
        <v>1.8</v>
      </c>
      <c r="B16" s="23" t="s">
        <v>146</v>
      </c>
      <c r="C16" s="24" t="s">
        <v>147</v>
      </c>
      <c r="D16" s="5">
        <v>1394</v>
      </c>
      <c r="E16" s="5" t="s">
        <v>148</v>
      </c>
    </row>
    <row r="17" spans="1:5" ht="18" customHeight="1">
      <c r="A17" s="24">
        <v>1.9</v>
      </c>
      <c r="B17" s="23"/>
      <c r="C17" s="24"/>
      <c r="D17" s="5"/>
      <c r="E17" s="5"/>
    </row>
    <row r="18" spans="1:5" ht="18" customHeight="1">
      <c r="A18" s="5">
        <v>2</v>
      </c>
      <c r="B18" s="23"/>
      <c r="C18" s="24"/>
      <c r="D18" s="5"/>
      <c r="E18" s="5"/>
    </row>
    <row r="19" spans="1:5" ht="18" customHeight="1">
      <c r="A19" s="24">
        <v>2.1</v>
      </c>
      <c r="B19" s="23"/>
      <c r="C19" s="24"/>
      <c r="D19" s="5"/>
      <c r="E19" s="5"/>
    </row>
    <row r="20" spans="1:5" ht="18" customHeight="1">
      <c r="A20" s="24">
        <v>2.2</v>
      </c>
      <c r="B20" s="23"/>
      <c r="C20" s="24"/>
      <c r="D20" s="5"/>
      <c r="E20" s="5"/>
    </row>
    <row r="21" spans="1:5" ht="18" customHeight="1">
      <c r="A21" s="24">
        <v>2.3</v>
      </c>
      <c r="B21" s="23"/>
      <c r="C21" s="24"/>
      <c r="D21" s="5"/>
      <c r="E21" s="5"/>
    </row>
    <row r="22" spans="1:5" ht="34.5" customHeight="1">
      <c r="A22" s="24">
        <v>2.4</v>
      </c>
      <c r="B22" s="23"/>
      <c r="C22" s="24"/>
      <c r="D22" s="5"/>
      <c r="E22" s="5"/>
    </row>
    <row r="23" spans="1:5" ht="34.5" customHeight="1">
      <c r="A23" s="24">
        <v>2.5</v>
      </c>
      <c r="B23" s="23"/>
      <c r="C23" s="24"/>
      <c r="D23" s="5"/>
      <c r="E23" s="5"/>
    </row>
    <row r="24" spans="1:5" ht="34.5" customHeight="1">
      <c r="A24" s="24">
        <v>2.6</v>
      </c>
      <c r="B24" s="23"/>
      <c r="C24" s="24"/>
      <c r="D24" s="5"/>
      <c r="E24" s="5"/>
    </row>
    <row r="25" spans="1:5" ht="29.25" customHeight="1">
      <c r="A25" s="24">
        <v>2.7</v>
      </c>
      <c r="B25" s="23"/>
      <c r="C25" s="24"/>
      <c r="D25" s="5"/>
      <c r="E25" s="5"/>
    </row>
    <row r="26" spans="1:5" ht="34.5" customHeight="1">
      <c r="A26" s="24">
        <v>2.8</v>
      </c>
      <c r="B26" s="23"/>
      <c r="C26" s="24"/>
      <c r="D26" s="5"/>
      <c r="E26" s="5"/>
    </row>
    <row r="27" spans="1:5" ht="27" customHeight="1">
      <c r="A27" s="24">
        <v>2.9</v>
      </c>
      <c r="B27" s="23"/>
      <c r="C27" s="24"/>
      <c r="D27" s="5"/>
      <c r="E27" s="5"/>
    </row>
    <row r="28" spans="1:5" ht="32.25" customHeight="1">
      <c r="A28" s="5">
        <v>3</v>
      </c>
      <c r="B28" s="23"/>
      <c r="C28" s="24"/>
      <c r="D28" s="5"/>
      <c r="E28" s="5"/>
    </row>
    <row r="29" spans="1:6" s="6" customFormat="1" ht="42" customHeight="1">
      <c r="A29" s="72">
        <v>2</v>
      </c>
      <c r="B29" s="75" t="s">
        <v>35</v>
      </c>
      <c r="C29" s="72"/>
      <c r="D29" s="74">
        <f>SUM(D30:D32)</f>
        <v>0</v>
      </c>
      <c r="E29" s="74"/>
      <c r="F29" s="40"/>
    </row>
    <row r="30" spans="1:5" ht="30.75" customHeight="1">
      <c r="A30" s="24">
        <v>2.1</v>
      </c>
      <c r="B30" s="23"/>
      <c r="C30" s="24"/>
      <c r="D30" s="5"/>
      <c r="E30" s="5"/>
    </row>
    <row r="31" spans="1:5" ht="27.75" customHeight="1">
      <c r="A31" s="24">
        <v>2.2</v>
      </c>
      <c r="B31" s="23"/>
      <c r="C31" s="24"/>
      <c r="D31" s="5"/>
      <c r="E31" s="5"/>
    </row>
    <row r="32" spans="1:5" ht="26.25" customHeight="1">
      <c r="A32" s="24">
        <v>2.3</v>
      </c>
      <c r="B32" s="23"/>
      <c r="C32" s="24"/>
      <c r="D32" s="5"/>
      <c r="E32" s="25"/>
    </row>
    <row r="33" spans="1:5" s="18" customFormat="1" ht="21.75" customHeight="1">
      <c r="A33" s="76"/>
      <c r="B33" s="77" t="s">
        <v>26</v>
      </c>
      <c r="C33" s="78"/>
      <c r="D33" s="79">
        <f>D8+D29</f>
        <v>1667.3</v>
      </c>
      <c r="E33" s="79"/>
    </row>
    <row r="34" spans="1:5" s="4" customFormat="1" ht="33.75" customHeight="1">
      <c r="A34" s="193" t="s">
        <v>36</v>
      </c>
      <c r="B34" s="194"/>
      <c r="C34" s="194"/>
      <c r="D34" s="194"/>
      <c r="E34" s="195"/>
    </row>
    <row r="35" spans="1:5" ht="21" customHeight="1">
      <c r="A35" s="24">
        <v>1.1</v>
      </c>
      <c r="B35" s="23"/>
      <c r="C35" s="24"/>
      <c r="D35" s="5"/>
      <c r="E35" s="5"/>
    </row>
    <row r="36" spans="1:5" ht="21" customHeight="1">
      <c r="A36" s="24">
        <v>1.2</v>
      </c>
      <c r="B36" s="23"/>
      <c r="C36" s="24"/>
      <c r="D36" s="5"/>
      <c r="E36" s="5"/>
    </row>
    <row r="37" spans="1:5" ht="21" customHeight="1">
      <c r="A37" s="24">
        <v>1.3</v>
      </c>
      <c r="B37" s="23"/>
      <c r="C37" s="24"/>
      <c r="D37" s="5"/>
      <c r="E37" s="5"/>
    </row>
    <row r="38" spans="1:5" ht="21" customHeight="1">
      <c r="A38" s="24">
        <v>1.4</v>
      </c>
      <c r="B38" s="23"/>
      <c r="C38" s="24"/>
      <c r="D38" s="5"/>
      <c r="E38" s="5"/>
    </row>
    <row r="39" spans="1:5" ht="21" customHeight="1">
      <c r="A39" s="24">
        <v>1.5</v>
      </c>
      <c r="B39" s="23"/>
      <c r="C39" s="24"/>
      <c r="D39" s="5"/>
      <c r="E39" s="5"/>
    </row>
    <row r="40" spans="1:5" ht="26.25" customHeight="1">
      <c r="A40" s="24">
        <v>1.6</v>
      </c>
      <c r="B40" s="23"/>
      <c r="C40" s="24"/>
      <c r="D40" s="5"/>
      <c r="E40" s="5"/>
    </row>
    <row r="41" spans="1:5" ht="26.25" customHeight="1">
      <c r="A41" s="24">
        <v>1.7</v>
      </c>
      <c r="B41" s="23"/>
      <c r="C41" s="24"/>
      <c r="D41" s="5"/>
      <c r="E41" s="5"/>
    </row>
    <row r="42" spans="1:5" ht="26.25" customHeight="1">
      <c r="A42" s="24">
        <v>1.8</v>
      </c>
      <c r="B42" s="23"/>
      <c r="C42" s="24"/>
      <c r="D42" s="5"/>
      <c r="E42" s="5"/>
    </row>
    <row r="43" spans="1:5" ht="26.25" customHeight="1">
      <c r="A43" s="24">
        <v>1.9</v>
      </c>
      <c r="B43" s="23"/>
      <c r="C43" s="24"/>
      <c r="D43" s="5"/>
      <c r="E43" s="5"/>
    </row>
    <row r="44" spans="1:5" ht="26.25" customHeight="1">
      <c r="A44" s="5">
        <v>2</v>
      </c>
      <c r="B44" s="23"/>
      <c r="C44" s="24"/>
      <c r="D44" s="5"/>
      <c r="E44" s="5"/>
    </row>
    <row r="45" spans="1:5" ht="26.25" customHeight="1">
      <c r="A45" s="24">
        <v>2.1</v>
      </c>
      <c r="B45" s="23"/>
      <c r="C45" s="24"/>
      <c r="D45" s="5"/>
      <c r="E45" s="5"/>
    </row>
    <row r="46" spans="1:5" ht="21" customHeight="1">
      <c r="A46" s="24">
        <v>2.2</v>
      </c>
      <c r="B46" s="23"/>
      <c r="C46" s="24"/>
      <c r="D46" s="5"/>
      <c r="E46" s="5"/>
    </row>
    <row r="47" spans="1:5" ht="21" customHeight="1">
      <c r="A47" s="24">
        <v>2.3</v>
      </c>
      <c r="B47" s="23"/>
      <c r="C47" s="24"/>
      <c r="D47" s="5"/>
      <c r="E47" s="5"/>
    </row>
    <row r="48" spans="1:5" ht="21" customHeight="1">
      <c r="A48" s="24">
        <v>2.4</v>
      </c>
      <c r="B48" s="23"/>
      <c r="C48" s="24"/>
      <c r="D48" s="5"/>
      <c r="E48" s="5"/>
    </row>
    <row r="49" spans="1:5" ht="24" customHeight="1">
      <c r="A49" s="24">
        <v>2.5</v>
      </c>
      <c r="B49" s="23"/>
      <c r="C49" s="24"/>
      <c r="D49" s="5"/>
      <c r="E49" s="5"/>
    </row>
    <row r="50" spans="1:5" ht="24" customHeight="1">
      <c r="A50" s="24">
        <v>2.6</v>
      </c>
      <c r="B50" s="23"/>
      <c r="C50" s="24"/>
      <c r="D50" s="5"/>
      <c r="E50" s="5"/>
    </row>
    <row r="51" spans="1:5" ht="24" customHeight="1">
      <c r="A51" s="24">
        <v>2.7</v>
      </c>
      <c r="B51" s="23"/>
      <c r="C51" s="24"/>
      <c r="D51" s="5"/>
      <c r="E51" s="5"/>
    </row>
    <row r="52" spans="1:6" ht="33" customHeight="1">
      <c r="A52" s="80"/>
      <c r="B52" s="73" t="s">
        <v>37</v>
      </c>
      <c r="C52" s="80"/>
      <c r="D52" s="74">
        <f>SUM(D53:D55)</f>
        <v>0</v>
      </c>
      <c r="E52" s="81"/>
      <c r="F52" s="40"/>
    </row>
    <row r="53" spans="1:5" ht="30" customHeight="1">
      <c r="A53" s="24">
        <v>1.23</v>
      </c>
      <c r="B53" s="26"/>
      <c r="C53" s="24"/>
      <c r="D53" s="5"/>
      <c r="E53" s="5"/>
    </row>
    <row r="54" spans="1:5" ht="24.75" customHeight="1">
      <c r="A54" s="24">
        <v>1.24</v>
      </c>
      <c r="B54" s="23"/>
      <c r="C54" s="24"/>
      <c r="D54" s="5"/>
      <c r="E54" s="5"/>
    </row>
    <row r="55" spans="1:5" ht="24.75" customHeight="1">
      <c r="A55" s="24">
        <v>1.25</v>
      </c>
      <c r="B55" s="23"/>
      <c r="C55" s="24"/>
      <c r="D55" s="5"/>
      <c r="E55" s="5"/>
    </row>
    <row r="56" spans="1:6" s="18" customFormat="1" ht="29.25" customHeight="1">
      <c r="A56" s="82"/>
      <c r="B56" s="77" t="s">
        <v>26</v>
      </c>
      <c r="C56" s="83"/>
      <c r="D56" s="84">
        <f>SUM(D35:D52)</f>
        <v>0</v>
      </c>
      <c r="E56" s="84"/>
      <c r="F56" s="40"/>
    </row>
    <row r="57" ht="27.75" customHeight="1"/>
    <row r="58" ht="39" customHeight="1">
      <c r="C58" s="64" t="s">
        <v>38</v>
      </c>
    </row>
    <row r="59" spans="1:5" ht="59.25" customHeight="1">
      <c r="A59" s="65">
        <v>1</v>
      </c>
      <c r="B59" s="66" t="s">
        <v>149</v>
      </c>
      <c r="C59" s="27">
        <v>590.7</v>
      </c>
      <c r="D59" s="200" t="s">
        <v>39</v>
      </c>
      <c r="E59" s="201"/>
    </row>
    <row r="60" ht="27.75" customHeight="1"/>
    <row r="61" ht="19.5" customHeight="1"/>
    <row r="62" spans="1:5" s="6" customFormat="1" ht="25.5" customHeight="1">
      <c r="A62" s="8"/>
      <c r="B62" s="18" t="s">
        <v>2</v>
      </c>
      <c r="C62" s="67"/>
      <c r="D62" s="191" t="s">
        <v>119</v>
      </c>
      <c r="E62" s="191"/>
    </row>
    <row r="63" spans="1:5" s="6" customFormat="1" ht="12.75" customHeight="1">
      <c r="A63" s="8"/>
      <c r="C63" s="2"/>
      <c r="D63" s="182" t="s">
        <v>25</v>
      </c>
      <c r="E63" s="182"/>
    </row>
    <row r="64" spans="1:5" s="6" customFormat="1" ht="8.25" customHeight="1">
      <c r="A64" s="8"/>
      <c r="C64" s="2"/>
      <c r="D64" s="68"/>
      <c r="E64" s="69"/>
    </row>
    <row r="65" spans="1:5" s="6" customFormat="1" ht="22.5" customHeight="1">
      <c r="A65" s="8"/>
      <c r="B65" s="18" t="s">
        <v>4</v>
      </c>
      <c r="C65" s="67"/>
      <c r="D65" s="191" t="s">
        <v>120</v>
      </c>
      <c r="E65" s="191"/>
    </row>
    <row r="66" spans="1:5" s="6" customFormat="1" ht="13.5" customHeight="1">
      <c r="A66" s="8"/>
      <c r="B66" s="70"/>
      <c r="C66" s="9" t="s">
        <v>1</v>
      </c>
      <c r="D66" s="182" t="s">
        <v>25</v>
      </c>
      <c r="E66" s="182"/>
    </row>
    <row r="67" spans="4:5" ht="13.5">
      <c r="D67" s="71"/>
      <c r="E67" s="71"/>
    </row>
    <row r="68" ht="27" customHeight="1"/>
    <row r="72" ht="33" customHeight="1"/>
    <row r="74" s="28" customFormat="1" ht="36" customHeight="1"/>
    <row r="75" ht="24" customHeight="1"/>
    <row r="76" ht="0.75" customHeight="1" hidden="1"/>
    <row r="77" s="6" customFormat="1" ht="28.5" customHeight="1"/>
    <row r="81" ht="13.5">
      <c r="E81" s="71"/>
    </row>
    <row r="82" ht="24" customHeight="1">
      <c r="E82" s="71"/>
    </row>
    <row r="83" ht="13.5">
      <c r="E83" s="71"/>
    </row>
    <row r="84" ht="24.75" customHeight="1"/>
  </sheetData>
  <sheetProtection password="C4A1" sheet="1" objects="1" scenarios="1"/>
  <mergeCells count="11">
    <mergeCell ref="D59:E59"/>
    <mergeCell ref="D62:E62"/>
    <mergeCell ref="D63:E63"/>
    <mergeCell ref="D65:E65"/>
    <mergeCell ref="D66:E66"/>
    <mergeCell ref="A34:E34"/>
    <mergeCell ref="A1:E1"/>
    <mergeCell ref="A2:E2"/>
    <mergeCell ref="A3:E3"/>
    <mergeCell ref="A4:E4"/>
    <mergeCell ref="A7:E7"/>
  </mergeCells>
  <printOptions/>
  <pageMargins left="0.15" right="0.15" top="0.17" bottom="0.16" header="0.14" footer="0.14"/>
  <pageSetup horizontalDpi="600" verticalDpi="600" orientation="portrait" paperSize="9" scale="96" r:id="rId1"/>
  <rowBreaks count="1" manualBreakCount="1">
    <brk id="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SheetLayoutView="100" zoomScalePageLayoutView="0" workbookViewId="0" topLeftCell="B4">
      <selection activeCell="E10" sqref="E10"/>
    </sheetView>
  </sheetViews>
  <sheetFormatPr defaultColWidth="5.140625" defaultRowHeight="12.75"/>
  <cols>
    <col min="1" max="1" width="2.421875" style="29" hidden="1" customWidth="1"/>
    <col min="2" max="2" width="5.140625" style="29" customWidth="1"/>
    <col min="3" max="3" width="25.8515625" style="29" customWidth="1"/>
    <col min="4" max="4" width="23.7109375" style="29" customWidth="1"/>
    <col min="5" max="5" width="20.7109375" style="29" customWidth="1"/>
    <col min="6" max="6" width="15.8515625" style="29" customWidth="1"/>
    <col min="7" max="7" width="18.421875" style="29" customWidth="1"/>
    <col min="8" max="8" width="21.8515625" style="29" customWidth="1"/>
    <col min="9" max="9" width="15.140625" style="29" customWidth="1"/>
    <col min="10" max="254" width="9.140625" style="29" customWidth="1"/>
    <col min="255" max="255" width="0" style="29" hidden="1" customWidth="1"/>
    <col min="256" max="16384" width="5.140625" style="29" customWidth="1"/>
  </cols>
  <sheetData>
    <row r="1" spans="2:9" ht="24" customHeight="1">
      <c r="B1" s="204" t="s">
        <v>20</v>
      </c>
      <c r="C1" s="204"/>
      <c r="D1" s="204"/>
      <c r="E1" s="204"/>
      <c r="F1" s="204"/>
      <c r="G1" s="204"/>
      <c r="H1" s="204"/>
      <c r="I1" s="204"/>
    </row>
    <row r="2" spans="2:9" ht="24" customHeight="1">
      <c r="B2" s="204" t="s">
        <v>113</v>
      </c>
      <c r="C2" s="204"/>
      <c r="D2" s="204"/>
      <c r="E2" s="204"/>
      <c r="F2" s="204"/>
      <c r="G2" s="204"/>
      <c r="H2" s="204"/>
      <c r="I2" s="204"/>
    </row>
    <row r="3" spans="2:9" ht="42" customHeight="1">
      <c r="B3" s="205" t="s">
        <v>40</v>
      </c>
      <c r="C3" s="205"/>
      <c r="D3" s="205"/>
      <c r="E3" s="205"/>
      <c r="F3" s="205"/>
      <c r="G3" s="205"/>
      <c r="H3" s="205"/>
      <c r="I3" s="205"/>
    </row>
    <row r="4" spans="2:9" ht="27.75" customHeight="1">
      <c r="B4" s="206" t="s">
        <v>41</v>
      </c>
      <c r="C4" s="206"/>
      <c r="D4" s="206"/>
      <c r="E4" s="206"/>
      <c r="F4" s="206"/>
      <c r="G4" s="206"/>
      <c r="H4" s="206"/>
      <c r="I4" s="206"/>
    </row>
    <row r="6" spans="2:9" s="31" customFormat="1" ht="98.25" customHeight="1">
      <c r="B6" s="30" t="s">
        <v>3</v>
      </c>
      <c r="C6" s="30" t="s">
        <v>42</v>
      </c>
      <c r="D6" s="30" t="s">
        <v>48</v>
      </c>
      <c r="E6" s="30" t="s">
        <v>47</v>
      </c>
      <c r="F6" s="30" t="s">
        <v>43</v>
      </c>
      <c r="G6" s="30" t="s">
        <v>44</v>
      </c>
      <c r="H6" s="30" t="s">
        <v>46</v>
      </c>
      <c r="I6" s="30" t="s">
        <v>45</v>
      </c>
    </row>
    <row r="7" spans="2:9" ht="29.25" customHeight="1">
      <c r="B7" s="37"/>
      <c r="C7" s="32"/>
      <c r="D7" s="37"/>
      <c r="E7" s="37"/>
      <c r="F7" s="37"/>
      <c r="G7" s="37"/>
      <c r="H7" s="33"/>
      <c r="I7" s="37"/>
    </row>
    <row r="8" spans="2:9" ht="29.25" customHeight="1">
      <c r="B8" s="37"/>
      <c r="C8" s="32"/>
      <c r="D8" s="37"/>
      <c r="E8" s="37"/>
      <c r="F8" s="37"/>
      <c r="G8" s="37"/>
      <c r="H8" s="33"/>
      <c r="I8" s="37"/>
    </row>
    <row r="9" spans="2:9" ht="29.25" customHeight="1">
      <c r="B9" s="37"/>
      <c r="C9" s="32"/>
      <c r="D9" s="37"/>
      <c r="E9" s="37"/>
      <c r="F9" s="37"/>
      <c r="G9" s="37"/>
      <c r="H9" s="33"/>
      <c r="I9" s="37"/>
    </row>
    <row r="10" spans="2:9" ht="29.25" customHeight="1">
      <c r="B10" s="37"/>
      <c r="C10" s="32"/>
      <c r="D10" s="37"/>
      <c r="E10" s="37"/>
      <c r="F10" s="37"/>
      <c r="G10" s="37"/>
      <c r="H10" s="33"/>
      <c r="I10" s="37"/>
    </row>
    <row r="11" spans="2:9" ht="29.25" customHeight="1">
      <c r="B11" s="37"/>
      <c r="C11" s="32"/>
      <c r="D11" s="37"/>
      <c r="E11" s="37"/>
      <c r="F11" s="37"/>
      <c r="G11" s="37"/>
      <c r="H11" s="33"/>
      <c r="I11" s="37"/>
    </row>
    <row r="12" spans="2:9" s="34" customFormat="1" ht="29.25" customHeight="1">
      <c r="B12" s="35"/>
      <c r="C12" s="35" t="s">
        <v>26</v>
      </c>
      <c r="D12" s="35"/>
      <c r="E12" s="35"/>
      <c r="F12" s="36">
        <f>SUM(F7:F11)</f>
        <v>0</v>
      </c>
      <c r="G12" s="35"/>
      <c r="H12" s="36">
        <f>SUM(H7:H11)</f>
        <v>0</v>
      </c>
      <c r="I12" s="35"/>
    </row>
    <row r="13" ht="18" customHeight="1"/>
    <row r="14" ht="17.25" customHeight="1"/>
    <row r="15" spans="2:8" s="15" customFormat="1" ht="32.25" customHeight="1">
      <c r="B15" s="16" t="s">
        <v>2</v>
      </c>
      <c r="C15" s="174"/>
      <c r="D15" s="175"/>
      <c r="E15" s="176"/>
      <c r="F15" s="203"/>
      <c r="G15" s="203"/>
      <c r="H15" s="177"/>
    </row>
    <row r="16" spans="2:8" s="10" customFormat="1" ht="16.5">
      <c r="B16" s="13"/>
      <c r="C16" s="13"/>
      <c r="D16" s="1" t="s">
        <v>24</v>
      </c>
      <c r="E16" s="178"/>
      <c r="F16" s="202" t="s">
        <v>25</v>
      </c>
      <c r="G16" s="202"/>
      <c r="H16" s="14"/>
    </row>
    <row r="17" spans="2:8" s="15" customFormat="1" ht="33.75" customHeight="1">
      <c r="B17" s="16" t="s">
        <v>4</v>
      </c>
      <c r="C17" s="16"/>
      <c r="D17" s="17"/>
      <c r="E17" s="179"/>
      <c r="F17" s="203"/>
      <c r="G17" s="203"/>
      <c r="H17" s="177"/>
    </row>
    <row r="18" spans="3:8" s="10" customFormat="1" ht="16.5">
      <c r="C18" s="12"/>
      <c r="D18" s="1" t="s">
        <v>24</v>
      </c>
      <c r="E18" s="178"/>
      <c r="F18" s="202" t="s">
        <v>25</v>
      </c>
      <c r="G18" s="202"/>
      <c r="H18" s="14"/>
    </row>
    <row r="19" spans="3:4" s="11" customFormat="1" ht="16.5">
      <c r="C19" s="38" t="s">
        <v>1</v>
      </c>
      <c r="D19" s="14"/>
    </row>
  </sheetData>
  <sheetProtection/>
  <mergeCells count="8">
    <mergeCell ref="F16:G16"/>
    <mergeCell ref="F17:G17"/>
    <mergeCell ref="F18:G18"/>
    <mergeCell ref="B1:I1"/>
    <mergeCell ref="B2:I2"/>
    <mergeCell ref="B3:I3"/>
    <mergeCell ref="B4:I4"/>
    <mergeCell ref="F15:G15"/>
  </mergeCells>
  <printOptions/>
  <pageMargins left="0.2" right="0.2" top="0.27" bottom="0.35" header="0.19" footer="0.19"/>
  <pageSetup horizontalDpi="600" verticalDpi="600" orientation="landscape" paperSize="9" r:id="rId1"/>
  <rowBreaks count="2" manualBreakCount="2">
    <brk id="26" max="10" man="1"/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LILIT</cp:lastModifiedBy>
  <cp:lastPrinted>2021-03-15T06:37:37Z</cp:lastPrinted>
  <dcterms:created xsi:type="dcterms:W3CDTF">1996-10-14T23:33:28Z</dcterms:created>
  <dcterms:modified xsi:type="dcterms:W3CDTF">2021-03-15T06:38:43Z</dcterms:modified>
  <cp:category/>
  <cp:version/>
  <cp:contentType/>
  <cp:contentStatus/>
</cp:coreProperties>
</file>