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E8469BA1-7A88-4D02-8FE5-81E07EA61BC5}" xr6:coauthVersionLast="47" xr6:coauthVersionMax="47" xr10:uidLastSave="{00000000-0000-0000-0000-000000000000}"/>
  <bookViews>
    <workbookView xWindow="3810" yWindow="3810" windowWidth="21450" windowHeight="11505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E65" i="2" l="1"/>
  <c r="F51" i="2"/>
  <c r="F65" i="2"/>
  <c r="H51" i="2"/>
  <c r="H65" i="2"/>
  <c r="G65" i="2"/>
  <c r="H59" i="2"/>
  <c r="F59" i="2"/>
  <c r="H58" i="2"/>
  <c r="E59" i="2"/>
  <c r="H20" i="2"/>
  <c r="H19" i="2"/>
  <c r="E64" i="2"/>
  <c r="E21" i="2" l="1"/>
  <c r="E51" i="2"/>
  <c r="E26" i="2"/>
  <c r="G44" i="2"/>
  <c r="H44" i="2" s="1"/>
  <c r="G26" i="2"/>
  <c r="F26" i="2"/>
  <c r="F21" i="2"/>
  <c r="H25" i="2"/>
  <c r="H24" i="2"/>
  <c r="H23" i="2"/>
  <c r="G31" i="2"/>
  <c r="G39" i="2"/>
  <c r="H39" i="2" s="1"/>
  <c r="G47" i="2"/>
  <c r="H47" i="2" s="1"/>
  <c r="G46" i="2"/>
  <c r="H46" i="2" s="1"/>
  <c r="H62" i="2"/>
  <c r="H63" i="2"/>
  <c r="H61" i="2"/>
  <c r="F64" i="2"/>
  <c r="G64" i="2"/>
  <c r="H54" i="2"/>
  <c r="H55" i="2"/>
  <c r="H56" i="2"/>
  <c r="H57" i="2"/>
  <c r="H53" i="2"/>
  <c r="G59" i="2"/>
  <c r="H45" i="2"/>
  <c r="H49" i="2"/>
  <c r="H38" i="2"/>
  <c r="H40" i="2"/>
  <c r="H34" i="2"/>
  <c r="H28" i="2"/>
  <c r="H29" i="2" s="1"/>
  <c r="F29" i="2"/>
  <c r="G29" i="2"/>
  <c r="E29" i="2"/>
  <c r="H18" i="2"/>
  <c r="H21" i="2" s="1"/>
  <c r="G42" i="2"/>
  <c r="H42" i="2" s="1"/>
  <c r="G48" i="2"/>
  <c r="H48" i="2" s="1"/>
  <c r="G50" i="2"/>
  <c r="H50" i="2" s="1"/>
  <c r="H37" i="2"/>
  <c r="G36" i="2"/>
  <c r="H36" i="2" s="1"/>
  <c r="G33" i="2"/>
  <c r="H33" i="2" s="1"/>
  <c r="H26" i="2" l="1"/>
  <c r="H64" i="2"/>
  <c r="G35" i="2" l="1"/>
  <c r="H35" i="2" l="1"/>
  <c r="G51" i="2"/>
  <c r="H31" i="2"/>
  <c r="G21" i="2" l="1"/>
</calcChain>
</file>

<file path=xl/sharedStrings.xml><?xml version="1.0" encoding="utf-8"?>
<sst xmlns="http://schemas.openxmlformats.org/spreadsheetml/2006/main" count="82" uniqueCount="65">
  <si>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</si>
  <si>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</si>
  <si>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</si>
  <si>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</si>
  <si>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</si>
  <si>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</si>
  <si>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</si>
  <si>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</si>
  <si>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</si>
  <si>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</si>
  <si>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</si>
  <si>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</si>
  <si>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</si>
  <si>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</si>
  <si>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</si>
  <si>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</si>
  <si>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</si>
  <si>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</si>
  <si>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</si>
  <si>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</si>
  <si>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</si>
  <si>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</si>
  <si>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</si>
  <si>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</si>
  <si>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</si>
  <si>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</si>
  <si>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</si>
  <si>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</si>
  <si>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</si>
  <si>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</si>
  <si>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</si>
  <si>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</si>
  <si>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</si>
  <si>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</si>
  <si>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</si>
  <si>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</si>
  <si>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</si>
  <si>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</si>
  <si>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</si>
  <si>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</si>
  <si>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</si>
  <si>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</si>
  <si>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Տրանսպորտի բնագավառում իրականացվող աշխատանքների պատասխանատու</t>
  </si>
  <si>
    <t>Վարչական իրավախախտումների գծով իրականացվող աշխատանքների պատասխանատու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</si>
  <si>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</si>
  <si>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</si>
  <si>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</si>
  <si>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</si>
  <si>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</si>
  <si>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</si>
  <si>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</si>
  <si>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</si>
  <si>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</si>
  <si>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</si>
  <si>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</si>
  <si>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«Հավելված N 2</t>
  </si>
  <si>
    <t>2021 թվականի դեկտեմբերի 27 - ի N  79 - Ա որոշման»</t>
  </si>
  <si>
    <t>Հավելված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</si>
  <si>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</si>
  <si>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</si>
  <si>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</si>
  <si>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2022 ԹՎԱԿԱՆԻ  ԱՇԽԱՏԱԿԻՑՆԵՐԻ ԹՎԱՔԱՆԱԿԸ, ՀԱՍՏԻՔԱՑՈՒՑԱԿԸ ԵՎ ՊԱՇՏՈՆԱՅԻՆ ԴՐՈՒՅՔԱՉԱՓԵՐԸ</t>
    </r>
  </si>
  <si>
    <t>1. Աշխատակիցների  թվաքանակը` 37</t>
  </si>
  <si>
    <t>Համայնքի ավագանու խմբակցության գործավար</t>
  </si>
  <si>
    <t>2022 թվականի դեկտեմբերի  09 - ի N  72 -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</si>
</sst>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9"/>
  <sheetViews>
    <sheetView tabSelected="1" workbookViewId="0">
      <selection activeCell="B11" sqref="B11:H11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18"/>
      <c r="F2" s="18"/>
      <c r="G2" s="18"/>
      <c r="H2" s="19" t="s">
        <v>57</v>
      </c>
    </row>
    <row r="3" spans="2:8" x14ac:dyDescent="0.25">
      <c r="E3" s="18"/>
      <c r="F3" s="18"/>
      <c r="G3" s="18"/>
      <c r="H3" s="20" t="s">
        <v>12</v>
      </c>
    </row>
    <row r="4" spans="2:8" x14ac:dyDescent="0.25">
      <c r="D4" s="27" t="s">
        <v>64</v>
      </c>
      <c r="E4" s="27"/>
      <c r="F4" s="27"/>
      <c r="G4" s="27"/>
      <c r="H4" s="27"/>
    </row>
    <row r="5" spans="2:8" x14ac:dyDescent="0.25">
      <c r="E5" s="20"/>
      <c r="F5" s="20"/>
      <c r="G5" s="20"/>
      <c r="H5" s="20"/>
    </row>
    <row r="6" spans="2:8" x14ac:dyDescent="0.25">
      <c r="E6" s="18"/>
      <c r="F6" s="18"/>
      <c r="G6" s="18"/>
      <c r="H6" s="19" t="s">
        <v>55</v>
      </c>
    </row>
    <row r="7" spans="2:8" x14ac:dyDescent="0.25">
      <c r="E7" s="18"/>
      <c r="F7" s="18"/>
      <c r="G7" s="18"/>
      <c r="H7" s="20" t="s">
        <v>12</v>
      </c>
    </row>
    <row r="8" spans="2:8" x14ac:dyDescent="0.25">
      <c r="E8" s="27" t="s">
        <v>56</v>
      </c>
      <c r="F8" s="27"/>
      <c r="G8" s="27"/>
      <c r="H8" s="27"/>
    </row>
    <row r="10" spans="2:8" ht="16.5" x14ac:dyDescent="0.25">
      <c r="B10" s="1"/>
    </row>
    <row r="11" spans="2:8" ht="66" customHeight="1" x14ac:dyDescent="0.25">
      <c r="B11" s="32" t="s">
        <v>61</v>
      </c>
      <c r="C11" s="33"/>
      <c r="D11" s="33"/>
      <c r="E11" s="33"/>
      <c r="F11" s="33"/>
      <c r="G11" s="33"/>
      <c r="H11" s="33"/>
    </row>
    <row r="12" spans="2:8" ht="16.5" x14ac:dyDescent="0.25">
      <c r="B12" s="2"/>
    </row>
    <row r="13" spans="2:8" ht="16.5" x14ac:dyDescent="0.25">
      <c r="B13" s="31" t="s">
        <v>62</v>
      </c>
      <c r="C13" s="31"/>
      <c r="D13" s="31"/>
      <c r="E13" s="31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44</v>
      </c>
      <c r="E15" s="4" t="s">
        <v>45</v>
      </c>
      <c r="F15" s="4" t="s">
        <v>58</v>
      </c>
      <c r="G15" s="4" t="s">
        <v>46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41" t="s">
        <v>59</v>
      </c>
      <c r="C17" s="41"/>
      <c r="D17" s="41"/>
      <c r="E17" s="41"/>
      <c r="F17" s="41"/>
      <c r="G17" s="41"/>
      <c r="H17" s="41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400000</v>
      </c>
      <c r="G18" s="4"/>
      <c r="H18" s="4">
        <f>F18+G18</f>
        <v>400000</v>
      </c>
    </row>
    <row r="19" spans="2:8" ht="28.5" customHeight="1" x14ac:dyDescent="0.25">
      <c r="B19" s="4">
        <v>2</v>
      </c>
      <c r="C19" s="6" t="s">
        <v>60</v>
      </c>
      <c r="D19" s="8"/>
      <c r="E19" s="4">
        <v>1</v>
      </c>
      <c r="F19" s="4">
        <v>300000</v>
      </c>
      <c r="G19" s="4"/>
      <c r="H19" s="4">
        <f>F19+G19</f>
        <v>300000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280000</v>
      </c>
      <c r="G20" s="4"/>
      <c r="H20" s="4">
        <f>F20+G20</f>
        <v>280000</v>
      </c>
    </row>
    <row r="21" spans="2:8" ht="20.25" customHeight="1" x14ac:dyDescent="0.25">
      <c r="B21" s="28" t="s">
        <v>48</v>
      </c>
      <c r="C21" s="29"/>
      <c r="D21" s="10"/>
      <c r="E21" s="17">
        <f>SUM(E18:E20)</f>
        <v>3</v>
      </c>
      <c r="F21" s="17">
        <f>SUM(F18:F20)</f>
        <v>980000</v>
      </c>
      <c r="G21" s="17">
        <f>SUM(G18:G20)</f>
        <v>0</v>
      </c>
      <c r="H21" s="17">
        <f>SUM(H18:H20)</f>
        <v>980000</v>
      </c>
    </row>
    <row r="22" spans="2:8" ht="20.25" customHeight="1" x14ac:dyDescent="0.25">
      <c r="B22" s="41" t="s">
        <v>54</v>
      </c>
      <c r="C22" s="41"/>
      <c r="D22" s="41"/>
      <c r="E22" s="41"/>
      <c r="F22" s="41"/>
      <c r="G22" s="41"/>
      <c r="H22" s="41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230000</v>
      </c>
      <c r="G23" s="4"/>
      <c r="H23" s="4">
        <f>F23+G23</f>
        <v>230000</v>
      </c>
    </row>
    <row r="24" spans="2:8" ht="27" customHeight="1" x14ac:dyDescent="0.25">
      <c r="B24" s="4">
        <v>5</v>
      </c>
      <c r="C24" s="6" t="s">
        <v>41</v>
      </c>
      <c r="D24" s="8"/>
      <c r="E24" s="4">
        <v>1</v>
      </c>
      <c r="F24" s="4">
        <v>190000</v>
      </c>
      <c r="G24" s="4"/>
      <c r="H24" s="4">
        <f>F24+G24</f>
        <v>190000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190000</v>
      </c>
      <c r="G25" s="4"/>
      <c r="H25" s="4">
        <f>F25+G25</f>
        <v>190000</v>
      </c>
    </row>
    <row r="26" spans="2:8" ht="20.25" customHeight="1" x14ac:dyDescent="0.25">
      <c r="B26" s="28" t="s">
        <v>48</v>
      </c>
      <c r="C26" s="29"/>
      <c r="D26" s="10"/>
      <c r="E26" s="17">
        <f>E23+E24+E25</f>
        <v>3</v>
      </c>
      <c r="F26" s="17">
        <f>SUM(F23:F25)</f>
        <v>610000</v>
      </c>
      <c r="G26" s="17">
        <f t="shared" ref="G26:H26" si="0">SUM(G23:G25)</f>
        <v>0</v>
      </c>
      <c r="H26" s="17">
        <f t="shared" si="0"/>
        <v>610000</v>
      </c>
    </row>
    <row r="27" spans="2:8" ht="18" customHeight="1" x14ac:dyDescent="0.25">
      <c r="B27" s="41" t="s">
        <v>47</v>
      </c>
      <c r="C27" s="41"/>
      <c r="D27" s="41"/>
      <c r="E27" s="41"/>
      <c r="F27" s="41"/>
      <c r="G27" s="41"/>
      <c r="H27" s="41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3">
        <v>242000</v>
      </c>
      <c r="G28" s="4"/>
      <c r="H28" s="4">
        <f>(F28+G28)*2</f>
        <v>484000</v>
      </c>
    </row>
    <row r="29" spans="2:8" ht="18" customHeight="1" x14ac:dyDescent="0.25">
      <c r="B29" s="28" t="s">
        <v>48</v>
      </c>
      <c r="C29" s="29"/>
      <c r="D29" s="10"/>
      <c r="E29" s="17">
        <f>E28</f>
        <v>2</v>
      </c>
      <c r="F29" s="17">
        <f t="shared" ref="F29:H29" si="1">F28</f>
        <v>242000</v>
      </c>
      <c r="G29" s="17">
        <f t="shared" si="1"/>
        <v>0</v>
      </c>
      <c r="H29" s="17">
        <f t="shared" si="1"/>
        <v>484000</v>
      </c>
    </row>
    <row r="30" spans="2:8" ht="18" customHeight="1" x14ac:dyDescent="0.25">
      <c r="B30" s="41" t="s">
        <v>53</v>
      </c>
      <c r="C30" s="41"/>
      <c r="D30" s="41"/>
      <c r="E30" s="41"/>
      <c r="F30" s="41"/>
      <c r="G30" s="41"/>
      <c r="H30" s="41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260000</v>
      </c>
      <c r="G31" s="21">
        <f>F31*5/100</f>
        <v>13000</v>
      </c>
      <c r="H31" s="4">
        <f>F31+G31</f>
        <v>273000</v>
      </c>
    </row>
    <row r="32" spans="2:8" ht="34.5" customHeight="1" x14ac:dyDescent="0.3">
      <c r="B32" s="38" t="s">
        <v>52</v>
      </c>
      <c r="C32" s="39"/>
      <c r="D32" s="39"/>
      <c r="E32" s="39"/>
      <c r="F32" s="39"/>
      <c r="G32" s="39"/>
      <c r="H32" s="40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225000</v>
      </c>
      <c r="G33" s="4">
        <f>(F33*5/100)+(F33*15/100)</f>
        <v>45000</v>
      </c>
      <c r="H33" s="4">
        <f>F33+G33</f>
        <v>270000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190000</v>
      </c>
      <c r="G34" s="4"/>
      <c r="H34" s="4">
        <f t="shared" ref="H34:H36" si="2">F34+G34</f>
        <v>190000</v>
      </c>
    </row>
    <row r="35" spans="2:8" ht="18" customHeight="1" x14ac:dyDescent="0.25">
      <c r="B35" s="4">
        <v>11</v>
      </c>
      <c r="C35" s="6" t="s">
        <v>9</v>
      </c>
      <c r="D35" s="8" t="s">
        <v>26</v>
      </c>
      <c r="E35" s="4">
        <v>1</v>
      </c>
      <c r="F35" s="4">
        <v>170000</v>
      </c>
      <c r="G35" s="4">
        <f>(F35*5/100)+(F35*15/100)</f>
        <v>34000</v>
      </c>
      <c r="H35" s="4">
        <f t="shared" si="2"/>
        <v>204000</v>
      </c>
    </row>
    <row r="36" spans="2:8" ht="18" customHeight="1" x14ac:dyDescent="0.25">
      <c r="B36" s="4">
        <v>12</v>
      </c>
      <c r="C36" s="6" t="s">
        <v>9</v>
      </c>
      <c r="D36" s="8" t="s">
        <v>27</v>
      </c>
      <c r="E36" s="4">
        <v>1</v>
      </c>
      <c r="F36" s="4">
        <v>170000</v>
      </c>
      <c r="G36" s="4">
        <f>F36*5/100</f>
        <v>8500</v>
      </c>
      <c r="H36" s="4">
        <f t="shared" si="2"/>
        <v>178500</v>
      </c>
    </row>
    <row r="37" spans="2:8" ht="16.5" customHeight="1" x14ac:dyDescent="0.25">
      <c r="B37" s="13">
        <v>13</v>
      </c>
      <c r="C37" s="14" t="s">
        <v>9</v>
      </c>
      <c r="D37" s="15" t="s">
        <v>40</v>
      </c>
      <c r="E37" s="13">
        <v>1</v>
      </c>
      <c r="F37" s="13">
        <v>170000</v>
      </c>
      <c r="G37" s="4"/>
      <c r="H37" s="4">
        <f>F37+G37</f>
        <v>170000</v>
      </c>
    </row>
    <row r="38" spans="2:8" ht="18" customHeight="1" x14ac:dyDescent="0.25">
      <c r="B38" s="4">
        <v>14</v>
      </c>
      <c r="C38" s="6" t="s">
        <v>14</v>
      </c>
      <c r="D38" s="8" t="s">
        <v>28</v>
      </c>
      <c r="E38" s="4">
        <v>1</v>
      </c>
      <c r="F38" s="4">
        <v>155000</v>
      </c>
      <c r="G38" s="7"/>
      <c r="H38" s="4">
        <f>F38+G38</f>
        <v>155000</v>
      </c>
    </row>
    <row r="39" spans="2:8" ht="18" customHeight="1" x14ac:dyDescent="0.25">
      <c r="B39" s="21">
        <v>15</v>
      </c>
      <c r="C39" s="22" t="s">
        <v>14</v>
      </c>
      <c r="D39" s="23" t="s">
        <v>29</v>
      </c>
      <c r="E39" s="21">
        <v>1</v>
      </c>
      <c r="F39" s="21">
        <v>155000</v>
      </c>
      <c r="G39" s="21">
        <f>(F39*5/100)+(F39*15/100)</f>
        <v>31000</v>
      </c>
      <c r="H39" s="21">
        <f t="shared" ref="H39:H40" si="3">F39+G39</f>
        <v>186000</v>
      </c>
    </row>
    <row r="40" spans="2:8" ht="18" customHeight="1" x14ac:dyDescent="0.25">
      <c r="B40" s="21">
        <v>16</v>
      </c>
      <c r="C40" s="22" t="s">
        <v>15</v>
      </c>
      <c r="D40" s="23" t="s">
        <v>30</v>
      </c>
      <c r="E40" s="21">
        <v>1</v>
      </c>
      <c r="F40" s="21">
        <v>135000</v>
      </c>
      <c r="G40" s="24"/>
      <c r="H40" s="21">
        <f t="shared" si="3"/>
        <v>135000</v>
      </c>
    </row>
    <row r="41" spans="2:8" ht="14.25" customHeight="1" x14ac:dyDescent="0.3">
      <c r="B41" s="35" t="s">
        <v>16</v>
      </c>
      <c r="C41" s="36"/>
      <c r="D41" s="36"/>
      <c r="E41" s="36"/>
      <c r="F41" s="36"/>
      <c r="G41" s="36"/>
      <c r="H41" s="37"/>
    </row>
    <row r="42" spans="2:8" ht="18" customHeight="1" x14ac:dyDescent="0.25">
      <c r="B42" s="21">
        <v>17</v>
      </c>
      <c r="C42" s="22" t="s">
        <v>7</v>
      </c>
      <c r="D42" s="23" t="s">
        <v>31</v>
      </c>
      <c r="E42" s="21">
        <v>1</v>
      </c>
      <c r="F42" s="21">
        <v>225000</v>
      </c>
      <c r="G42" s="21">
        <f>F42*15/100</f>
        <v>33750</v>
      </c>
      <c r="H42" s="21">
        <f>F42+G42</f>
        <v>258750</v>
      </c>
    </row>
    <row r="43" spans="2:8" ht="15.75" customHeight="1" x14ac:dyDescent="0.3">
      <c r="B43" s="35" t="s">
        <v>17</v>
      </c>
      <c r="C43" s="36"/>
      <c r="D43" s="36"/>
      <c r="E43" s="36"/>
      <c r="F43" s="36"/>
      <c r="G43" s="36"/>
      <c r="H43" s="37"/>
    </row>
    <row r="44" spans="2:8" ht="18" customHeight="1" x14ac:dyDescent="0.25">
      <c r="B44" s="21">
        <v>18</v>
      </c>
      <c r="C44" s="22" t="s">
        <v>8</v>
      </c>
      <c r="D44" s="23" t="s">
        <v>24</v>
      </c>
      <c r="E44" s="21">
        <v>1</v>
      </c>
      <c r="F44" s="21">
        <v>190000</v>
      </c>
      <c r="G44" s="25">
        <f>F44*5/100</f>
        <v>9500</v>
      </c>
      <c r="H44" s="21">
        <f>F44+G44</f>
        <v>199500</v>
      </c>
    </row>
    <row r="45" spans="2:8" ht="18" customHeight="1" x14ac:dyDescent="0.25">
      <c r="B45" s="21">
        <v>19</v>
      </c>
      <c r="C45" s="22" t="s">
        <v>8</v>
      </c>
      <c r="D45" s="23" t="s">
        <v>25</v>
      </c>
      <c r="E45" s="21">
        <v>1</v>
      </c>
      <c r="F45" s="21">
        <v>190000</v>
      </c>
      <c r="G45" s="21"/>
      <c r="H45" s="21">
        <f t="shared" ref="H45:H50" si="4">F45+G45</f>
        <v>190000</v>
      </c>
    </row>
    <row r="46" spans="2:8" ht="18" customHeight="1" x14ac:dyDescent="0.25">
      <c r="B46" s="21">
        <v>20</v>
      </c>
      <c r="C46" s="22" t="s">
        <v>9</v>
      </c>
      <c r="D46" s="23" t="s">
        <v>32</v>
      </c>
      <c r="E46" s="21">
        <v>1</v>
      </c>
      <c r="F46" s="21">
        <v>170000</v>
      </c>
      <c r="G46" s="21">
        <f>F46*5/100</f>
        <v>8500</v>
      </c>
      <c r="H46" s="21">
        <f t="shared" si="4"/>
        <v>178500</v>
      </c>
    </row>
    <row r="47" spans="2:8" ht="18" customHeight="1" x14ac:dyDescent="0.25">
      <c r="B47" s="21">
        <v>21</v>
      </c>
      <c r="C47" s="22" t="s">
        <v>9</v>
      </c>
      <c r="D47" s="23" t="s">
        <v>33</v>
      </c>
      <c r="E47" s="21">
        <v>1</v>
      </c>
      <c r="F47" s="21">
        <v>170000</v>
      </c>
      <c r="G47" s="21">
        <f>(F47*15/100)+(F47*5/100)</f>
        <v>34000</v>
      </c>
      <c r="H47" s="21">
        <f>F47+G47</f>
        <v>204000</v>
      </c>
    </row>
    <row r="48" spans="2:8" ht="18" customHeight="1" x14ac:dyDescent="0.25">
      <c r="B48" s="21">
        <v>22</v>
      </c>
      <c r="C48" s="22" t="s">
        <v>14</v>
      </c>
      <c r="D48" s="23" t="s">
        <v>34</v>
      </c>
      <c r="E48" s="21">
        <v>1</v>
      </c>
      <c r="F48" s="21">
        <v>155000</v>
      </c>
      <c r="G48" s="21">
        <f>F48*5/100</f>
        <v>7750</v>
      </c>
      <c r="H48" s="21">
        <f t="shared" si="4"/>
        <v>162750</v>
      </c>
    </row>
    <row r="49" spans="2:8" ht="18" customHeight="1" x14ac:dyDescent="0.25">
      <c r="B49" s="21">
        <v>23</v>
      </c>
      <c r="C49" s="22" t="s">
        <v>14</v>
      </c>
      <c r="D49" s="23" t="s">
        <v>35</v>
      </c>
      <c r="E49" s="21">
        <v>1</v>
      </c>
      <c r="F49" s="21">
        <v>155000</v>
      </c>
      <c r="G49" s="21"/>
      <c r="H49" s="21">
        <f t="shared" si="4"/>
        <v>155000</v>
      </c>
    </row>
    <row r="50" spans="2:8" ht="18" customHeight="1" x14ac:dyDescent="0.25">
      <c r="B50" s="21">
        <v>24</v>
      </c>
      <c r="C50" s="22" t="s">
        <v>15</v>
      </c>
      <c r="D50" s="23" t="s">
        <v>36</v>
      </c>
      <c r="E50" s="21">
        <v>1</v>
      </c>
      <c r="F50" s="21">
        <v>135000</v>
      </c>
      <c r="G50" s="21">
        <f>(F50*5/100)+(F50*10/100)</f>
        <v>20250</v>
      </c>
      <c r="H50" s="21">
        <f t="shared" si="4"/>
        <v>155250</v>
      </c>
    </row>
    <row r="51" spans="2:8" ht="18" customHeight="1" x14ac:dyDescent="0.25">
      <c r="B51" s="28" t="s">
        <v>48</v>
      </c>
      <c r="C51" s="29"/>
      <c r="D51" s="10"/>
      <c r="E51" s="17">
        <f>E31+E33+E34+E35+E36+E37+E38+E39+E40+E42+E44+E45+E46+E47+E48+E49+E50</f>
        <v>17</v>
      </c>
      <c r="F51" s="17">
        <f>F31+F33+F34+F35+F36+F37+F38+F39+F40+F42+F44+F45+F46+F47+F48+F49+F50</f>
        <v>3020000</v>
      </c>
      <c r="G51" s="17">
        <f>G31+G33+G34+G35+G36+G37+G38+G39+G40+G42+G44+G45+G46+G47+G48+G49+G50</f>
        <v>245250</v>
      </c>
      <c r="H51" s="17">
        <f>H31+H33+H34+H35+H36+H37+H38+H39+H40+H42+H44+H45+H46+H47+H48+H49+H50</f>
        <v>3265250</v>
      </c>
    </row>
    <row r="52" spans="2:8" ht="18" customHeight="1" x14ac:dyDescent="0.25">
      <c r="B52" s="34" t="s">
        <v>49</v>
      </c>
      <c r="C52" s="34"/>
      <c r="D52" s="34"/>
      <c r="E52" s="34"/>
      <c r="F52" s="34"/>
      <c r="G52" s="34"/>
      <c r="H52" s="34"/>
    </row>
    <row r="53" spans="2:8" ht="30" customHeight="1" x14ac:dyDescent="0.25">
      <c r="B53" s="4">
        <v>25</v>
      </c>
      <c r="C53" s="6" t="s">
        <v>37</v>
      </c>
      <c r="D53" s="11"/>
      <c r="E53" s="4">
        <v>1</v>
      </c>
      <c r="F53" s="4">
        <v>220000</v>
      </c>
      <c r="G53" s="4"/>
      <c r="H53" s="4">
        <f>F53+G53</f>
        <v>220000</v>
      </c>
    </row>
    <row r="54" spans="2:8" ht="18" customHeight="1" x14ac:dyDescent="0.25">
      <c r="B54" s="4">
        <v>26</v>
      </c>
      <c r="C54" s="6" t="s">
        <v>18</v>
      </c>
      <c r="D54" s="11"/>
      <c r="E54" s="4">
        <v>1</v>
      </c>
      <c r="F54" s="4">
        <v>160000</v>
      </c>
      <c r="G54" s="4"/>
      <c r="H54" s="4">
        <f t="shared" ref="H54:H57" si="5">F54+G54</f>
        <v>160000</v>
      </c>
    </row>
    <row r="55" spans="2:8" ht="18" customHeight="1" x14ac:dyDescent="0.25">
      <c r="B55" s="4">
        <v>27</v>
      </c>
      <c r="C55" s="6" t="s">
        <v>10</v>
      </c>
      <c r="D55" s="8"/>
      <c r="E55" s="4">
        <v>1</v>
      </c>
      <c r="F55" s="4">
        <v>160000</v>
      </c>
      <c r="G55" s="4"/>
      <c r="H55" s="4">
        <f t="shared" si="5"/>
        <v>160000</v>
      </c>
    </row>
    <row r="56" spans="2:8" ht="18" customHeight="1" x14ac:dyDescent="0.25">
      <c r="B56" s="4">
        <v>28</v>
      </c>
      <c r="C56" s="6" t="s">
        <v>19</v>
      </c>
      <c r="D56" s="8"/>
      <c r="E56" s="4">
        <v>1</v>
      </c>
      <c r="F56" s="4">
        <v>155000</v>
      </c>
      <c r="G56" s="4"/>
      <c r="H56" s="4">
        <f t="shared" si="5"/>
        <v>155000</v>
      </c>
    </row>
    <row r="57" spans="2:8" ht="18" customHeight="1" x14ac:dyDescent="0.25">
      <c r="B57" s="4">
        <v>29</v>
      </c>
      <c r="C57" s="6" t="s">
        <v>11</v>
      </c>
      <c r="D57" s="8"/>
      <c r="E57" s="4">
        <v>2</v>
      </c>
      <c r="F57" s="4">
        <v>130000</v>
      </c>
      <c r="G57" s="4"/>
      <c r="H57" s="4">
        <f t="shared" si="5"/>
        <v>130000</v>
      </c>
    </row>
    <row r="58" spans="2:8" ht="31.5" customHeight="1" x14ac:dyDescent="0.25">
      <c r="B58" s="26">
        <v>30</v>
      </c>
      <c r="C58" s="6" t="s">
        <v>63</v>
      </c>
      <c r="D58" s="8"/>
      <c r="E58" s="4">
        <v>3</v>
      </c>
      <c r="F58" s="4">
        <v>100000</v>
      </c>
      <c r="G58" s="4"/>
      <c r="H58" s="4">
        <f>(F58*3)+G58</f>
        <v>300000</v>
      </c>
    </row>
    <row r="59" spans="2:8" ht="18" customHeight="1" x14ac:dyDescent="0.25">
      <c r="B59" s="28" t="s">
        <v>48</v>
      </c>
      <c r="C59" s="29"/>
      <c r="D59" s="10"/>
      <c r="E59" s="17">
        <f>E53+E54+E55+E56+E57+E58</f>
        <v>9</v>
      </c>
      <c r="F59" s="17">
        <f>F53+F54+F55+F56+F57+F58</f>
        <v>925000</v>
      </c>
      <c r="G59" s="17">
        <f>G53+G54+G55+G56+G57</f>
        <v>0</v>
      </c>
      <c r="H59" s="17">
        <f>H53+H54+H55+H56+H57+H58</f>
        <v>1125000</v>
      </c>
    </row>
    <row r="60" spans="2:8" ht="18" customHeight="1" x14ac:dyDescent="0.25">
      <c r="B60" s="34" t="s">
        <v>50</v>
      </c>
      <c r="C60" s="34"/>
      <c r="D60" s="34"/>
      <c r="E60" s="34"/>
      <c r="F60" s="34"/>
      <c r="G60" s="34"/>
      <c r="H60" s="34"/>
    </row>
    <row r="61" spans="2:8" ht="21.75" customHeight="1" x14ac:dyDescent="0.25">
      <c r="B61" s="4">
        <v>31</v>
      </c>
      <c r="C61" s="6" t="s">
        <v>39</v>
      </c>
      <c r="D61" s="8"/>
      <c r="E61" s="4">
        <v>1</v>
      </c>
      <c r="F61" s="4">
        <v>120000</v>
      </c>
      <c r="G61" s="4"/>
      <c r="H61" s="4">
        <f>F61+G61</f>
        <v>120000</v>
      </c>
    </row>
    <row r="62" spans="2:8" ht="48.75" customHeight="1" x14ac:dyDescent="0.25">
      <c r="B62" s="4">
        <v>32</v>
      </c>
      <c r="C62" s="6" t="s">
        <v>43</v>
      </c>
      <c r="D62" s="8"/>
      <c r="E62" s="4">
        <v>1</v>
      </c>
      <c r="F62" s="4">
        <v>140000</v>
      </c>
      <c r="G62" s="4"/>
      <c r="H62" s="4">
        <f t="shared" ref="H62:H63" si="6">F62+G62</f>
        <v>140000</v>
      </c>
    </row>
    <row r="63" spans="2:8" ht="52.5" customHeight="1" x14ac:dyDescent="0.25">
      <c r="B63" s="4">
        <v>33</v>
      </c>
      <c r="C63" s="6" t="s">
        <v>42</v>
      </c>
      <c r="D63" s="8"/>
      <c r="E63" s="4">
        <v>1</v>
      </c>
      <c r="F63" s="4">
        <v>140000</v>
      </c>
      <c r="G63" s="4"/>
      <c r="H63" s="4">
        <f t="shared" si="6"/>
        <v>140000</v>
      </c>
    </row>
    <row r="64" spans="2:8" ht="18" customHeight="1" x14ac:dyDescent="0.25">
      <c r="B64" s="28" t="s">
        <v>48</v>
      </c>
      <c r="C64" s="29"/>
      <c r="D64" s="10"/>
      <c r="E64" s="17">
        <f>SUM(E61:E63)</f>
        <v>3</v>
      </c>
      <c r="F64" s="17">
        <f t="shared" ref="F64:H64" si="7">F61+F62+F63</f>
        <v>400000</v>
      </c>
      <c r="G64" s="17">
        <f t="shared" si="7"/>
        <v>0</v>
      </c>
      <c r="H64" s="17">
        <f t="shared" si="7"/>
        <v>400000</v>
      </c>
    </row>
    <row r="65" spans="2:8" ht="18" customHeight="1" x14ac:dyDescent="0.25">
      <c r="B65" s="28" t="s">
        <v>51</v>
      </c>
      <c r="C65" s="29"/>
      <c r="D65" s="10"/>
      <c r="E65" s="17">
        <f>E21+E26+E29+E51+E59+E64</f>
        <v>37</v>
      </c>
      <c r="F65" s="17">
        <f>F21+F26+F29+F51+F59+F64</f>
        <v>6177000</v>
      </c>
      <c r="G65" s="17">
        <f>G21+G26+G29+G51+G59+G64</f>
        <v>245250</v>
      </c>
      <c r="H65" s="17">
        <f>H21+H26+H29+H51+H59+H64</f>
        <v>6864250</v>
      </c>
    </row>
    <row r="66" spans="2:8" x14ac:dyDescent="0.25">
      <c r="F66" s="16"/>
    </row>
    <row r="69" spans="2:8" ht="16.5" x14ac:dyDescent="0.3">
      <c r="C69" s="30" t="s">
        <v>38</v>
      </c>
      <c r="D69" s="30"/>
      <c r="E69" s="30"/>
      <c r="F69" s="30"/>
      <c r="G69" s="30"/>
      <c r="H69" s="30"/>
    </row>
  </sheetData>
  <mergeCells count="21">
    <mergeCell ref="B51:C51"/>
    <mergeCell ref="B59:C59"/>
    <mergeCell ref="B64:C64"/>
    <mergeCell ref="B22:H22"/>
    <mergeCell ref="B26:C26"/>
    <mergeCell ref="D4:H4"/>
    <mergeCell ref="B65:C65"/>
    <mergeCell ref="E8:H8"/>
    <mergeCell ref="C69:H69"/>
    <mergeCell ref="B13:E13"/>
    <mergeCell ref="B11:H11"/>
    <mergeCell ref="B52:H52"/>
    <mergeCell ref="B43:H43"/>
    <mergeCell ref="B41:H41"/>
    <mergeCell ref="B32:H32"/>
    <mergeCell ref="B30:H30"/>
    <mergeCell ref="B27:H27"/>
    <mergeCell ref="B17:H17"/>
    <mergeCell ref="B60:H60"/>
    <mergeCell ref="B21:C21"/>
    <mergeCell ref="B29:C29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2022-12-09T14:24:46Z</cp:lastPrinted>
  <dcterms:created xsi:type="dcterms:W3CDTF">2017-11-09T07:14:30Z</dcterms:created>
  <dcterms:modified xsi:type="dcterms:W3CDTF">2022-12-09T14:24:48Z</dcterms:modified>
</cp:coreProperties>
</file>